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defaultThemeVersion="124226"/>
  <mc:AlternateContent xmlns:mc="http://schemas.openxmlformats.org/markup-compatibility/2006">
    <mc:Choice Requires="x15">
      <x15ac:absPath xmlns:x15ac="http://schemas.microsoft.com/office/spreadsheetml/2010/11/ac" url="S:\SISDataLink\COMMON\Alliance\SLAs\Workstreams\Palliative Care\VOICES\VOICES SI Progress and final reports\Final report from Kate Reid\"/>
    </mc:Choice>
  </mc:AlternateContent>
  <xr:revisionPtr revIDLastSave="0" documentId="8_{0E1C1F9C-7AEC-4E8D-85C3-05F7A4700682}" xr6:coauthVersionLast="36" xr6:coauthVersionMax="36" xr10:uidLastSave="{00000000-0000-0000-0000-000000000000}"/>
  <bookViews>
    <workbookView xWindow="0" yWindow="0" windowWidth="19200" windowHeight="7050" tabRatio="901" xr2:uid="{00000000-000D-0000-FFFF-FFFF00000000}"/>
  </bookViews>
  <sheets>
    <sheet name="CONTENTS" sheetId="1" r:id="rId1"/>
    <sheet name="NOTES &amp; DEFINITIONS" sheetId="3" r:id="rId2"/>
    <sheet name="SAMPLING &amp; ANALYSIS" sheetId="4" r:id="rId3"/>
    <sheet name="QUESTIONS" sheetId="41" r:id="rId4"/>
    <sheet name="RESPONSE RATES REGION" sheetId="43" r:id="rId5"/>
    <sheet name="RESPONDENTS" sheetId="42" r:id="rId6"/>
    <sheet name="DECEASED" sheetId="44" r:id="rId7"/>
    <sheet name="OVERALL QUALITY" sheetId="23" r:id="rId8"/>
    <sheet name="QUALITY OF CARE (3mth)" sheetId="24" r:id="rId9"/>
    <sheet name="DIGNITY &amp; RESPECT (3mth)" sheetId="25" r:id="rId10"/>
    <sheet name="COORDINATION OF CARE (3mth)" sheetId="26" r:id="rId11"/>
    <sheet name="RELIEF OF PAIN (3mth)" sheetId="27" r:id="rId12"/>
    <sheet name="SUPPORT FOR CARER (3mth)" sheetId="28" r:id="rId13"/>
    <sheet name="PATIENT NEEDS &amp; PREFS (3mth)" sheetId="37" r:id="rId14"/>
    <sheet name="PRIORITIES (3 mth)" sheetId="29" r:id="rId15"/>
    <sheet name="OVERALL CARE (2 day)" sheetId="31" r:id="rId16"/>
    <sheet name="DIGNITY &amp; RESPECT (2 day)" sheetId="32" r:id="rId17"/>
    <sheet name="PATIENT CARE (2day)" sheetId="33" r:id="rId18"/>
    <sheet name="SUPPORT FOR CARER(2day)" sheetId="34" r:id="rId19"/>
    <sheet name="COMMUNICATION (2 day)" sheetId="35" r:id="rId20"/>
  </sheets>
  <definedNames>
    <definedName name="x__MailEndCompose" localSheetId="9">'DIGNITY &amp; RESPECT (3mth)'!$A$167</definedName>
  </definedNames>
  <calcPr calcId="191029" fullPrecision="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03" i="34" l="1"/>
  <c r="H100" i="34"/>
  <c r="H102" i="34"/>
  <c r="H101" i="34"/>
  <c r="F101" i="34"/>
  <c r="D101" i="34"/>
  <c r="F103" i="34"/>
  <c r="D103" i="34"/>
  <c r="C102" i="34"/>
  <c r="E101" i="34"/>
  <c r="C101" i="34"/>
  <c r="E100" i="34"/>
  <c r="F100" i="34" s="1"/>
  <c r="C100" i="34"/>
  <c r="D100" i="34" s="1"/>
  <c r="L29" i="23"/>
  <c r="L28" i="23"/>
  <c r="L27" i="23"/>
  <c r="L26" i="23"/>
  <c r="L24" i="23"/>
  <c r="L23" i="23"/>
  <c r="L22" i="23"/>
  <c r="L21" i="23"/>
  <c r="L20" i="23"/>
  <c r="L19" i="23"/>
  <c r="J29" i="23"/>
  <c r="J28" i="23"/>
  <c r="J27" i="23"/>
  <c r="J26" i="23"/>
  <c r="J24" i="23"/>
  <c r="J23" i="23"/>
  <c r="J22" i="23"/>
  <c r="J21" i="23"/>
  <c r="J20" i="23"/>
  <c r="J19" i="23"/>
  <c r="H29" i="23"/>
  <c r="H28" i="23"/>
  <c r="H27" i="23"/>
  <c r="H26" i="23"/>
  <c r="H24" i="23"/>
  <c r="H23" i="23"/>
  <c r="H22" i="23"/>
  <c r="H21" i="23"/>
  <c r="H20" i="23"/>
  <c r="H19" i="23"/>
  <c r="F29" i="23"/>
  <c r="F28" i="23"/>
  <c r="F27" i="23"/>
  <c r="F26" i="23"/>
  <c r="F24" i="23"/>
  <c r="F23" i="23"/>
  <c r="F22" i="23"/>
  <c r="F21" i="23"/>
  <c r="F20" i="23"/>
  <c r="F19" i="23"/>
  <c r="D29" i="23"/>
  <c r="D28" i="23"/>
  <c r="D27" i="23"/>
  <c r="D26" i="23"/>
  <c r="D24" i="23"/>
  <c r="D23" i="23"/>
  <c r="D22" i="23"/>
  <c r="D21" i="23"/>
  <c r="D20" i="23"/>
  <c r="D19" i="23"/>
  <c r="L46" i="23"/>
  <c r="L45" i="23"/>
  <c r="J46" i="23"/>
  <c r="J45" i="23"/>
  <c r="H46" i="23"/>
  <c r="H45" i="23"/>
  <c r="F46" i="23"/>
  <c r="F45" i="23"/>
  <c r="D46" i="23"/>
  <c r="D45" i="23"/>
  <c r="B12" i="23"/>
  <c r="L12" i="23"/>
  <c r="L11" i="23"/>
  <c r="L10" i="23"/>
  <c r="J12" i="23"/>
  <c r="J11" i="23"/>
  <c r="J10" i="23"/>
  <c r="H12" i="23"/>
  <c r="H11" i="23"/>
  <c r="H10" i="23"/>
  <c r="F12" i="23"/>
  <c r="F11" i="23"/>
  <c r="F10" i="23"/>
  <c r="D12" i="23"/>
  <c r="D11" i="23"/>
  <c r="D10" i="23"/>
  <c r="L129" i="35"/>
  <c r="L128" i="35"/>
  <c r="L127" i="35"/>
  <c r="J129" i="35"/>
  <c r="J128" i="35"/>
  <c r="J127" i="35"/>
  <c r="H129" i="35"/>
  <c r="H128" i="35"/>
  <c r="H127" i="35"/>
  <c r="F129" i="35"/>
  <c r="F128" i="35"/>
  <c r="F127" i="35"/>
  <c r="D129" i="35"/>
  <c r="D128" i="35"/>
  <c r="D127" i="35"/>
  <c r="L125" i="35"/>
  <c r="L124" i="35"/>
  <c r="J125" i="35"/>
  <c r="J124" i="35"/>
  <c r="H125" i="35"/>
  <c r="H124" i="35"/>
  <c r="F125" i="35"/>
  <c r="F124" i="35"/>
  <c r="D125" i="35"/>
  <c r="D124" i="35"/>
  <c r="L92" i="35"/>
  <c r="L91" i="35"/>
  <c r="L90" i="35"/>
  <c r="J90" i="35"/>
  <c r="J92" i="35"/>
  <c r="J91" i="35"/>
  <c r="H92" i="35"/>
  <c r="H91" i="35"/>
  <c r="H90" i="35"/>
  <c r="F92" i="35"/>
  <c r="F91" i="35"/>
  <c r="F90" i="35"/>
  <c r="D92" i="35"/>
  <c r="D91" i="35"/>
  <c r="D90" i="35"/>
  <c r="L88" i="35"/>
  <c r="L87" i="35"/>
  <c r="J88" i="35"/>
  <c r="J87" i="35"/>
  <c r="H88" i="35"/>
  <c r="H87" i="35"/>
  <c r="F88" i="35"/>
  <c r="F87" i="35"/>
  <c r="D88" i="35"/>
  <c r="D87" i="35"/>
  <c r="L57" i="35"/>
  <c r="L56" i="35"/>
  <c r="L55" i="35"/>
  <c r="J57" i="35"/>
  <c r="J56" i="35"/>
  <c r="J55" i="35"/>
  <c r="H57" i="35"/>
  <c r="H56" i="35"/>
  <c r="H55" i="35"/>
  <c r="F57" i="35"/>
  <c r="F56" i="35"/>
  <c r="F55" i="35"/>
  <c r="D57" i="35"/>
  <c r="D56" i="35"/>
  <c r="D55" i="35"/>
  <c r="L53" i="35"/>
  <c r="L52" i="35"/>
  <c r="J53" i="35"/>
  <c r="J52" i="35"/>
  <c r="H53" i="35"/>
  <c r="H52" i="35"/>
  <c r="F53" i="35"/>
  <c r="F52" i="35"/>
  <c r="D53" i="35"/>
  <c r="D52" i="35"/>
  <c r="L22" i="35"/>
  <c r="L21" i="35"/>
  <c r="L20" i="35"/>
  <c r="J22" i="35"/>
  <c r="J21" i="35"/>
  <c r="J20" i="35"/>
  <c r="H22" i="35"/>
  <c r="H21" i="35"/>
  <c r="H20" i="35"/>
  <c r="F22" i="35"/>
  <c r="F21" i="35"/>
  <c r="F20" i="35"/>
  <c r="D22" i="35"/>
  <c r="D21" i="35"/>
  <c r="D20" i="35"/>
  <c r="L17" i="35"/>
  <c r="L18" i="35"/>
  <c r="J17" i="35"/>
  <c r="J18" i="35"/>
  <c r="H18" i="35"/>
  <c r="H17" i="35"/>
  <c r="F18" i="35"/>
  <c r="F17" i="35"/>
  <c r="D18" i="35"/>
  <c r="D17" i="35"/>
  <c r="G88" i="34"/>
  <c r="E88" i="34"/>
  <c r="C88" i="34"/>
  <c r="B88" i="34"/>
  <c r="G84" i="34"/>
  <c r="F84" i="34"/>
  <c r="E84" i="34"/>
  <c r="D84" i="34"/>
  <c r="C84" i="34"/>
  <c r="B84" i="34"/>
  <c r="F50" i="34"/>
  <c r="E50" i="34"/>
  <c r="C50" i="34"/>
  <c r="B50" i="34"/>
  <c r="G21" i="34"/>
  <c r="E21" i="34"/>
  <c r="C21" i="34"/>
  <c r="B21" i="34"/>
  <c r="G17" i="34"/>
  <c r="E17" i="34"/>
  <c r="C17" i="34"/>
  <c r="B17" i="34"/>
  <c r="H97" i="34"/>
  <c r="F97" i="34"/>
  <c r="D97" i="34"/>
  <c r="H96" i="34"/>
  <c r="F96" i="34"/>
  <c r="D96" i="34"/>
  <c r="H95" i="34"/>
  <c r="F95" i="34"/>
  <c r="D95" i="34"/>
  <c r="H92" i="34"/>
  <c r="D92" i="34"/>
  <c r="H91" i="34"/>
  <c r="H90" i="34"/>
  <c r="F90" i="34"/>
  <c r="D90" i="34"/>
  <c r="H89" i="34"/>
  <c r="F89" i="34"/>
  <c r="D89" i="34"/>
  <c r="H87" i="34"/>
  <c r="F87" i="34"/>
  <c r="D87" i="34"/>
  <c r="H86" i="34"/>
  <c r="F86" i="34"/>
  <c r="D86" i="34"/>
  <c r="H85" i="34"/>
  <c r="H88" i="34" s="1"/>
  <c r="F85" i="34"/>
  <c r="F88" i="34" s="1"/>
  <c r="D85" i="34"/>
  <c r="D88" i="34" s="1"/>
  <c r="H83" i="34"/>
  <c r="F83" i="34"/>
  <c r="H82" i="34"/>
  <c r="H84" i="34" s="1"/>
  <c r="F82" i="34"/>
  <c r="D82" i="34"/>
  <c r="H79" i="34"/>
  <c r="F79" i="34"/>
  <c r="D79" i="34"/>
  <c r="H78" i="34"/>
  <c r="F78" i="34"/>
  <c r="D78" i="34"/>
  <c r="H77" i="34"/>
  <c r="F77" i="34"/>
  <c r="D77" i="34"/>
  <c r="F63" i="34"/>
  <c r="D63" i="34"/>
  <c r="F62" i="34"/>
  <c r="D62" i="34"/>
  <c r="F61" i="34"/>
  <c r="D61" i="34"/>
  <c r="D58" i="34"/>
  <c r="D57" i="34"/>
  <c r="F56" i="34"/>
  <c r="D56" i="34"/>
  <c r="D55" i="34"/>
  <c r="D53" i="34"/>
  <c r="F52" i="34"/>
  <c r="D52" i="34"/>
  <c r="F51" i="34"/>
  <c r="D51" i="34"/>
  <c r="D49" i="34"/>
  <c r="D50" i="34" s="1"/>
  <c r="D48" i="34"/>
  <c r="F45" i="34"/>
  <c r="D45" i="34"/>
  <c r="F44" i="34"/>
  <c r="D44" i="34"/>
  <c r="F43" i="34"/>
  <c r="D43" i="34"/>
  <c r="H30" i="34"/>
  <c r="F30" i="34"/>
  <c r="D30" i="34"/>
  <c r="H29" i="34"/>
  <c r="F29" i="34"/>
  <c r="D29" i="34"/>
  <c r="H28" i="34"/>
  <c r="F28" i="34"/>
  <c r="D28" i="34"/>
  <c r="H25" i="34"/>
  <c r="F25" i="34"/>
  <c r="D25" i="34"/>
  <c r="D24" i="34"/>
  <c r="H23" i="34"/>
  <c r="F23" i="34"/>
  <c r="D23" i="34"/>
  <c r="H22" i="34"/>
  <c r="F22" i="34"/>
  <c r="D22" i="34"/>
  <c r="H20" i="34"/>
  <c r="F20" i="34"/>
  <c r="F21" i="34" s="1"/>
  <c r="D20" i="34"/>
  <c r="H19" i="34"/>
  <c r="D19" i="34"/>
  <c r="D21" i="34" s="1"/>
  <c r="H18" i="34"/>
  <c r="F18" i="34"/>
  <c r="D18" i="34"/>
  <c r="H16" i="34"/>
  <c r="D16" i="34"/>
  <c r="D17" i="34" s="1"/>
  <c r="H15" i="34"/>
  <c r="F15" i="34"/>
  <c r="F17" i="34" s="1"/>
  <c r="D15" i="34"/>
  <c r="H12" i="34"/>
  <c r="F12" i="34"/>
  <c r="D12" i="34"/>
  <c r="H11" i="34"/>
  <c r="F11" i="34"/>
  <c r="D11" i="34"/>
  <c r="H10" i="34"/>
  <c r="F10" i="34"/>
  <c r="D10" i="34"/>
  <c r="F81" i="33"/>
  <c r="D81" i="33"/>
  <c r="L77" i="33"/>
  <c r="J77" i="33"/>
  <c r="H77" i="33"/>
  <c r="F77" i="33"/>
  <c r="D77" i="33"/>
  <c r="K81" i="33"/>
  <c r="L81" i="33" s="1"/>
  <c r="I81" i="33"/>
  <c r="J81" i="33" s="1"/>
  <c r="G81" i="33"/>
  <c r="H81" i="33" s="1"/>
  <c r="E81" i="33"/>
  <c r="C81" i="33"/>
  <c r="C77" i="33"/>
  <c r="B81" i="33"/>
  <c r="B52" i="33"/>
  <c r="K52" i="33"/>
  <c r="L52" i="33" s="1"/>
  <c r="I52" i="33"/>
  <c r="J52" i="33" s="1"/>
  <c r="G52" i="33"/>
  <c r="H52" i="33"/>
  <c r="E52" i="33"/>
  <c r="F52" i="33" s="1"/>
  <c r="C52" i="33"/>
  <c r="D52" i="33" s="1"/>
  <c r="L48" i="33"/>
  <c r="J48" i="33"/>
  <c r="H48" i="33"/>
  <c r="E48" i="33"/>
  <c r="F48" i="33"/>
  <c r="C48" i="33"/>
  <c r="D48" i="33"/>
  <c r="K19" i="33"/>
  <c r="L19" i="33" s="1"/>
  <c r="I19" i="33"/>
  <c r="J19" i="33"/>
  <c r="G19" i="33"/>
  <c r="H19" i="33" s="1"/>
  <c r="E19" i="33"/>
  <c r="F19" i="33"/>
  <c r="C19" i="33"/>
  <c r="D19" i="33"/>
  <c r="K23" i="33"/>
  <c r="L23" i="33"/>
  <c r="I23" i="33"/>
  <c r="J23" i="33"/>
  <c r="G23" i="33"/>
  <c r="H23" i="33"/>
  <c r="E23" i="33"/>
  <c r="F23" i="33"/>
  <c r="C23" i="33"/>
  <c r="D23" i="33"/>
  <c r="F83" i="33"/>
  <c r="D83" i="33"/>
  <c r="F82" i="33"/>
  <c r="D82" i="33"/>
  <c r="H80" i="33"/>
  <c r="F80" i="33"/>
  <c r="D80" i="33"/>
  <c r="H78" i="33"/>
  <c r="F78" i="33"/>
  <c r="D78" i="33"/>
  <c r="F75" i="33"/>
  <c r="D75" i="33"/>
  <c r="J72" i="33"/>
  <c r="F72" i="33"/>
  <c r="D72" i="33"/>
  <c r="L71" i="33"/>
  <c r="H71" i="33"/>
  <c r="F71" i="33"/>
  <c r="D71" i="33"/>
  <c r="J70" i="33"/>
  <c r="H70" i="33"/>
  <c r="F70" i="33"/>
  <c r="D70" i="33"/>
  <c r="J54" i="33"/>
  <c r="H54" i="33"/>
  <c r="F54" i="33"/>
  <c r="D54" i="33"/>
  <c r="F53" i="33"/>
  <c r="D53" i="33"/>
  <c r="F51" i="33"/>
  <c r="D51" i="33"/>
  <c r="J49" i="33"/>
  <c r="H49" i="33"/>
  <c r="F49" i="33"/>
  <c r="D49" i="33"/>
  <c r="D47" i="33"/>
  <c r="L46" i="33"/>
  <c r="H46" i="33"/>
  <c r="F46" i="33"/>
  <c r="D46" i="33"/>
  <c r="L43" i="33"/>
  <c r="H43" i="33"/>
  <c r="F43" i="33"/>
  <c r="D43" i="33"/>
  <c r="H42" i="33"/>
  <c r="F42" i="33"/>
  <c r="D42" i="33"/>
  <c r="L41" i="33"/>
  <c r="J41" i="33"/>
  <c r="H41" i="33"/>
  <c r="F41" i="33"/>
  <c r="D41" i="33"/>
  <c r="J25" i="33"/>
  <c r="H25" i="33"/>
  <c r="F25" i="33"/>
  <c r="D25" i="33"/>
  <c r="F24" i="33"/>
  <c r="D24" i="33"/>
  <c r="F22" i="33"/>
  <c r="D22" i="33"/>
  <c r="J20" i="33"/>
  <c r="H20" i="33"/>
  <c r="F20" i="33"/>
  <c r="D20" i="33"/>
  <c r="D18" i="33"/>
  <c r="L17" i="33"/>
  <c r="H17" i="33"/>
  <c r="F17" i="33"/>
  <c r="D17" i="33"/>
  <c r="L14" i="33"/>
  <c r="J14" i="33"/>
  <c r="H14" i="33"/>
  <c r="F14" i="33"/>
  <c r="D14" i="33"/>
  <c r="L13" i="33"/>
  <c r="J13" i="33"/>
  <c r="H13" i="33"/>
  <c r="F13" i="33"/>
  <c r="D13" i="33"/>
  <c r="L12" i="33"/>
  <c r="J12" i="33"/>
  <c r="H12" i="33"/>
  <c r="F12" i="33"/>
  <c r="D12" i="33"/>
  <c r="J53" i="32"/>
  <c r="J55" i="32"/>
  <c r="J54" i="32"/>
  <c r="H53" i="32"/>
  <c r="H55" i="32"/>
  <c r="H54" i="32"/>
  <c r="F55" i="32"/>
  <c r="F54" i="32"/>
  <c r="F53" i="32"/>
  <c r="D55" i="32"/>
  <c r="D54" i="32"/>
  <c r="D53" i="32"/>
  <c r="J51" i="32"/>
  <c r="J50" i="32"/>
  <c r="H51" i="32"/>
  <c r="H50" i="32"/>
  <c r="F51" i="32"/>
  <c r="F50" i="32"/>
  <c r="D51" i="32"/>
  <c r="D50" i="32"/>
  <c r="J20" i="32"/>
  <c r="J22" i="32"/>
  <c r="J21" i="32"/>
  <c r="H22" i="32"/>
  <c r="H21" i="32"/>
  <c r="H20" i="32"/>
  <c r="F22" i="32"/>
  <c r="F21" i="32"/>
  <c r="F20" i="32"/>
  <c r="D22" i="32"/>
  <c r="D21" i="32"/>
  <c r="D20" i="32"/>
  <c r="J18" i="32"/>
  <c r="J17" i="32"/>
  <c r="H18" i="32"/>
  <c r="H17" i="32"/>
  <c r="F18" i="32"/>
  <c r="F17" i="32"/>
  <c r="D18" i="32"/>
  <c r="D17" i="32"/>
  <c r="L230" i="31"/>
  <c r="L232" i="31"/>
  <c r="L231" i="31"/>
  <c r="J232" i="31"/>
  <c r="J231" i="31"/>
  <c r="J230" i="31"/>
  <c r="H232" i="31"/>
  <c r="H231" i="31"/>
  <c r="H230" i="31"/>
  <c r="F232" i="31"/>
  <c r="F231" i="31"/>
  <c r="F230" i="31"/>
  <c r="D232" i="31"/>
  <c r="D231" i="31"/>
  <c r="D230" i="31"/>
  <c r="L228" i="31"/>
  <c r="L227" i="31"/>
  <c r="J227" i="31"/>
  <c r="J228" i="31"/>
  <c r="H228" i="31"/>
  <c r="H227" i="31"/>
  <c r="F228" i="31"/>
  <c r="F227" i="31"/>
  <c r="D228" i="31"/>
  <c r="D227" i="31"/>
  <c r="L197" i="31"/>
  <c r="L196" i="31"/>
  <c r="L195" i="31"/>
  <c r="J197" i="31"/>
  <c r="J196" i="31"/>
  <c r="J195" i="31"/>
  <c r="H197" i="31"/>
  <c r="H196" i="31"/>
  <c r="H195" i="31"/>
  <c r="F197" i="31"/>
  <c r="F196" i="31"/>
  <c r="F195" i="31"/>
  <c r="D196" i="31"/>
  <c r="D197" i="31"/>
  <c r="D195" i="31"/>
  <c r="L193" i="31"/>
  <c r="L192" i="31"/>
  <c r="J192" i="31"/>
  <c r="J193" i="31"/>
  <c r="H192" i="31"/>
  <c r="H193" i="31"/>
  <c r="F193" i="31"/>
  <c r="F192" i="31"/>
  <c r="D193" i="31"/>
  <c r="D192" i="31"/>
  <c r="L160" i="31"/>
  <c r="L162" i="31"/>
  <c r="L161" i="31"/>
  <c r="J160" i="31"/>
  <c r="J162" i="31"/>
  <c r="J161" i="31"/>
  <c r="H162" i="31"/>
  <c r="H161" i="31"/>
  <c r="H160" i="31"/>
  <c r="F162" i="31"/>
  <c r="F161" i="31"/>
  <c r="F160" i="31"/>
  <c r="D162" i="31"/>
  <c r="D161" i="31"/>
  <c r="D160" i="31"/>
  <c r="L157" i="31"/>
  <c r="L158" i="31"/>
  <c r="J157" i="31"/>
  <c r="J158" i="31"/>
  <c r="H157" i="31"/>
  <c r="H158" i="31"/>
  <c r="F158" i="31"/>
  <c r="F157" i="31"/>
  <c r="D158" i="31"/>
  <c r="D157" i="31"/>
  <c r="L127" i="31"/>
  <c r="L126" i="31"/>
  <c r="L125" i="31"/>
  <c r="J127" i="31"/>
  <c r="J126" i="31"/>
  <c r="J125" i="31"/>
  <c r="H127" i="31"/>
  <c r="H126" i="31"/>
  <c r="H125" i="31"/>
  <c r="F127" i="31"/>
  <c r="F126" i="31"/>
  <c r="F125" i="31"/>
  <c r="D127" i="31"/>
  <c r="D126" i="31"/>
  <c r="D125" i="31"/>
  <c r="L122" i="31"/>
  <c r="L123" i="31"/>
  <c r="J122" i="31"/>
  <c r="J123" i="31"/>
  <c r="H122" i="31"/>
  <c r="H123" i="31"/>
  <c r="F123" i="31"/>
  <c r="F122" i="31"/>
  <c r="D123" i="31"/>
  <c r="D122" i="31"/>
  <c r="L92" i="31"/>
  <c r="L91" i="31"/>
  <c r="L90" i="31"/>
  <c r="J92" i="31"/>
  <c r="J91" i="31"/>
  <c r="J90" i="31"/>
  <c r="H92" i="31"/>
  <c r="H90" i="31"/>
  <c r="H91" i="31"/>
  <c r="F92" i="31"/>
  <c r="F91" i="31"/>
  <c r="F90" i="31"/>
  <c r="D92" i="31"/>
  <c r="D91" i="31"/>
  <c r="D90" i="31"/>
  <c r="L88" i="31"/>
  <c r="L87" i="31"/>
  <c r="J88" i="31"/>
  <c r="J87" i="31"/>
  <c r="H88" i="31"/>
  <c r="H87" i="31"/>
  <c r="F88" i="31"/>
  <c r="F87" i="31"/>
  <c r="D88" i="31"/>
  <c r="D87" i="31"/>
  <c r="L57" i="31"/>
  <c r="L55" i="31"/>
  <c r="L56" i="31"/>
  <c r="J57" i="31"/>
  <c r="J55" i="31"/>
  <c r="J56" i="31"/>
  <c r="H57" i="31"/>
  <c r="H55" i="31"/>
  <c r="H56" i="31"/>
  <c r="F57" i="31"/>
  <c r="F56" i="31"/>
  <c r="F55" i="31"/>
  <c r="D57" i="31"/>
  <c r="D56" i="31"/>
  <c r="D55" i="31"/>
  <c r="L53" i="31"/>
  <c r="L52" i="31"/>
  <c r="J53" i="31"/>
  <c r="J52" i="31"/>
  <c r="H53" i="31"/>
  <c r="H52" i="31"/>
  <c r="F53" i="31"/>
  <c r="F52" i="31"/>
  <c r="D53" i="31"/>
  <c r="D52" i="31"/>
  <c r="L20" i="31"/>
  <c r="L22" i="31"/>
  <c r="L21" i="31"/>
  <c r="J22" i="31"/>
  <c r="J21" i="31"/>
  <c r="J20" i="31"/>
  <c r="H22" i="31"/>
  <c r="H21" i="31"/>
  <c r="H20" i="31"/>
  <c r="F22" i="31"/>
  <c r="F21" i="31"/>
  <c r="F20" i="31"/>
  <c r="D22" i="31"/>
  <c r="D21" i="31"/>
  <c r="D20" i="31"/>
  <c r="L17" i="31"/>
  <c r="L18" i="31"/>
  <c r="J18" i="31"/>
  <c r="J17" i="31"/>
  <c r="H18" i="31"/>
  <c r="H17" i="31"/>
  <c r="F18" i="31"/>
  <c r="F17" i="31"/>
  <c r="D18" i="31"/>
  <c r="D17" i="31"/>
  <c r="H62" i="29"/>
  <c r="H61" i="29"/>
  <c r="H60" i="29"/>
  <c r="F62" i="29"/>
  <c r="F61" i="29"/>
  <c r="F60" i="29"/>
  <c r="D62" i="29"/>
  <c r="D61" i="29"/>
  <c r="D60" i="29"/>
  <c r="H58" i="29"/>
  <c r="H57" i="29"/>
  <c r="F58" i="29"/>
  <c r="F57" i="29"/>
  <c r="D58" i="29"/>
  <c r="D57" i="29"/>
  <c r="J20" i="29"/>
  <c r="J19" i="29"/>
  <c r="J18" i="29"/>
  <c r="H20" i="29"/>
  <c r="H19" i="29"/>
  <c r="H18" i="29"/>
  <c r="F20" i="29"/>
  <c r="F19" i="29"/>
  <c r="F18" i="29"/>
  <c r="D20" i="29"/>
  <c r="D19" i="29"/>
  <c r="D18" i="29"/>
  <c r="J16" i="29"/>
  <c r="J15" i="29"/>
  <c r="H16" i="29"/>
  <c r="H15" i="29"/>
  <c r="F16" i="29"/>
  <c r="F15" i="29"/>
  <c r="D16" i="29"/>
  <c r="D15" i="29"/>
  <c r="H89" i="37"/>
  <c r="H88" i="37"/>
  <c r="H87" i="37"/>
  <c r="F89" i="37"/>
  <c r="F88" i="37"/>
  <c r="F87" i="37"/>
  <c r="D89" i="37"/>
  <c r="D88" i="37"/>
  <c r="D87" i="37"/>
  <c r="H85" i="37"/>
  <c r="H84" i="37"/>
  <c r="F85" i="37"/>
  <c r="F84" i="37"/>
  <c r="D85" i="37"/>
  <c r="D84" i="37"/>
  <c r="H81" i="37"/>
  <c r="H80" i="37"/>
  <c r="H79" i="37"/>
  <c r="H54" i="37"/>
  <c r="H52" i="37"/>
  <c r="H53" i="37"/>
  <c r="F54" i="37"/>
  <c r="F53" i="37"/>
  <c r="F52" i="37"/>
  <c r="D54" i="37"/>
  <c r="D53" i="37"/>
  <c r="D52" i="37"/>
  <c r="H49" i="37"/>
  <c r="H50" i="37"/>
  <c r="F50" i="37"/>
  <c r="F49" i="37"/>
  <c r="D50" i="37"/>
  <c r="D49" i="37"/>
  <c r="H20" i="37"/>
  <c r="H19" i="37"/>
  <c r="H18" i="37"/>
  <c r="F20" i="37"/>
  <c r="F19" i="37"/>
  <c r="F18" i="37"/>
  <c r="D20" i="37"/>
  <c r="D19" i="37"/>
  <c r="D18" i="37"/>
  <c r="H15" i="37"/>
  <c r="H16" i="37"/>
  <c r="F15" i="37"/>
  <c r="F16" i="37"/>
  <c r="D16" i="37"/>
  <c r="D15" i="37"/>
  <c r="H99" i="28"/>
  <c r="D99" i="28"/>
  <c r="G103" i="28"/>
  <c r="H103" i="28" s="1"/>
  <c r="E103" i="28"/>
  <c r="F103" i="28" s="1"/>
  <c r="C103" i="28"/>
  <c r="D103" i="28" s="1"/>
  <c r="G99" i="28"/>
  <c r="E99" i="28"/>
  <c r="F99" i="28" s="1"/>
  <c r="C99" i="28"/>
  <c r="B99" i="28"/>
  <c r="H59" i="26"/>
  <c r="H58" i="26"/>
  <c r="H57" i="26"/>
  <c r="F59" i="26"/>
  <c r="F58" i="26"/>
  <c r="F57" i="26"/>
  <c r="D59" i="26"/>
  <c r="D58" i="26"/>
  <c r="D57" i="26"/>
  <c r="H55" i="26"/>
  <c r="H54" i="26"/>
  <c r="F55" i="26"/>
  <c r="F54" i="26"/>
  <c r="D55" i="26"/>
  <c r="D54" i="26"/>
  <c r="H18" i="26"/>
  <c r="H17" i="26"/>
  <c r="F18" i="26"/>
  <c r="F17" i="26"/>
  <c r="D18" i="26"/>
  <c r="D17" i="26"/>
  <c r="H22" i="26"/>
  <c r="H21" i="26"/>
  <c r="H20" i="26"/>
  <c r="F22" i="26"/>
  <c r="F21" i="26"/>
  <c r="F20" i="26"/>
  <c r="D22" i="26"/>
  <c r="D21" i="26"/>
  <c r="D20" i="26"/>
  <c r="K25" i="23"/>
  <c r="L25" i="23" s="1"/>
  <c r="I25" i="23"/>
  <c r="J25" i="23" s="1"/>
  <c r="G25" i="23"/>
  <c r="H25" i="23" s="1"/>
  <c r="E25" i="23"/>
  <c r="F25" i="23" s="1"/>
  <c r="C25" i="23"/>
  <c r="D25" i="23" s="1"/>
  <c r="B25" i="23"/>
  <c r="I63" i="28"/>
  <c r="J63" i="28" s="1"/>
  <c r="G63" i="28"/>
  <c r="H63" i="28" s="1"/>
  <c r="E63" i="28"/>
  <c r="F63" i="28" s="1"/>
  <c r="C63" i="28"/>
  <c r="D63" i="28" s="1"/>
  <c r="B63" i="28"/>
  <c r="I59" i="28"/>
  <c r="J59" i="28"/>
  <c r="G59" i="28"/>
  <c r="H59" i="28"/>
  <c r="E59" i="28"/>
  <c r="F59" i="28"/>
  <c r="C59" i="28"/>
  <c r="D59" i="28"/>
  <c r="B59" i="28"/>
  <c r="K23" i="28"/>
  <c r="L23" i="28" s="1"/>
  <c r="I23" i="28"/>
  <c r="J23" i="28" s="1"/>
  <c r="G23" i="28"/>
  <c r="H23" i="28" s="1"/>
  <c r="E23" i="28"/>
  <c r="F23" i="28" s="1"/>
  <c r="C23" i="28"/>
  <c r="D23" i="28" s="1"/>
  <c r="B23" i="28"/>
  <c r="K19" i="28"/>
  <c r="L19" i="28"/>
  <c r="I19" i="28"/>
  <c r="J19" i="28"/>
  <c r="G19" i="28"/>
  <c r="H19" i="28"/>
  <c r="E19" i="28"/>
  <c r="F19" i="28"/>
  <c r="C19" i="28"/>
  <c r="D19" i="28"/>
  <c r="B19" i="28"/>
  <c r="F112" i="28"/>
  <c r="D112" i="28"/>
  <c r="F111" i="28"/>
  <c r="D111" i="28"/>
  <c r="H110" i="28"/>
  <c r="F110" i="28"/>
  <c r="D110" i="28"/>
  <c r="D107" i="28"/>
  <c r="F105" i="28"/>
  <c r="D105" i="28"/>
  <c r="F104" i="28"/>
  <c r="D104" i="28"/>
  <c r="F102" i="28"/>
  <c r="D102" i="28"/>
  <c r="D101" i="28"/>
  <c r="F100" i="28"/>
  <c r="D100" i="28"/>
  <c r="D98" i="28"/>
  <c r="F97" i="28"/>
  <c r="D97" i="28"/>
  <c r="F94" i="28"/>
  <c r="D94" i="28"/>
  <c r="F93" i="28"/>
  <c r="D93" i="28"/>
  <c r="F92" i="28"/>
  <c r="D92" i="28"/>
  <c r="J77" i="28"/>
  <c r="F77" i="28"/>
  <c r="D77" i="28"/>
  <c r="J76" i="28"/>
  <c r="H76" i="28"/>
  <c r="F76" i="28"/>
  <c r="D76" i="28"/>
  <c r="J75" i="28"/>
  <c r="H75" i="28"/>
  <c r="F75" i="28"/>
  <c r="D75" i="28"/>
  <c r="J72" i="28"/>
  <c r="H72" i="28"/>
  <c r="F72" i="28"/>
  <c r="D72" i="28"/>
  <c r="J71" i="28"/>
  <c r="H71" i="28"/>
  <c r="F71" i="28"/>
  <c r="D71" i="28"/>
  <c r="J70" i="28"/>
  <c r="F70" i="28"/>
  <c r="D70" i="28"/>
  <c r="D66" i="28"/>
  <c r="J65" i="28"/>
  <c r="H65" i="28"/>
  <c r="F65" i="28"/>
  <c r="D65" i="28"/>
  <c r="F64" i="28"/>
  <c r="D64" i="28"/>
  <c r="F62" i="28"/>
  <c r="D62" i="28"/>
  <c r="D61" i="28"/>
  <c r="J60" i="28"/>
  <c r="F60" i="28"/>
  <c r="D60" i="28"/>
  <c r="F58" i="28"/>
  <c r="D58" i="28"/>
  <c r="J57" i="28"/>
  <c r="H57" i="28"/>
  <c r="F57" i="28"/>
  <c r="D57" i="28"/>
  <c r="J54" i="28"/>
  <c r="F54" i="28"/>
  <c r="D54" i="28"/>
  <c r="J53" i="28"/>
  <c r="F53" i="28"/>
  <c r="D53" i="28"/>
  <c r="J52" i="28"/>
  <c r="H52" i="28"/>
  <c r="F52" i="28"/>
  <c r="D52" i="28"/>
  <c r="L37" i="28"/>
  <c r="J37" i="28"/>
  <c r="H37" i="28"/>
  <c r="F37" i="28"/>
  <c r="D37" i="28"/>
  <c r="L36" i="28"/>
  <c r="J36" i="28"/>
  <c r="H36" i="28"/>
  <c r="F36" i="28"/>
  <c r="D36" i="28"/>
  <c r="L35" i="28"/>
  <c r="J35" i="28"/>
  <c r="H35" i="28"/>
  <c r="F35" i="28"/>
  <c r="D35" i="28"/>
  <c r="L32" i="28"/>
  <c r="J32" i="28"/>
  <c r="H32" i="28"/>
  <c r="F32" i="28"/>
  <c r="D32" i="28"/>
  <c r="L31" i="28"/>
  <c r="J31" i="28"/>
  <c r="H31" i="28"/>
  <c r="F31" i="28"/>
  <c r="D31" i="28"/>
  <c r="L30" i="28"/>
  <c r="H30" i="28"/>
  <c r="F30" i="28"/>
  <c r="D30" i="28"/>
  <c r="D27" i="28"/>
  <c r="D26" i="28"/>
  <c r="L25" i="28"/>
  <c r="J25" i="28"/>
  <c r="H25" i="28"/>
  <c r="F25" i="28"/>
  <c r="D25" i="28"/>
  <c r="L24" i="28"/>
  <c r="J24" i="28"/>
  <c r="H24" i="28"/>
  <c r="F24" i="28"/>
  <c r="D24" i="28"/>
  <c r="L22" i="28"/>
  <c r="J22" i="28"/>
  <c r="H22" i="28"/>
  <c r="F22" i="28"/>
  <c r="D22" i="28"/>
  <c r="H21" i="28"/>
  <c r="D21" i="28"/>
  <c r="L20" i="28"/>
  <c r="J20" i="28"/>
  <c r="H20" i="28"/>
  <c r="F20" i="28"/>
  <c r="D20" i="28"/>
  <c r="F18" i="28"/>
  <c r="D18" i="28"/>
  <c r="L17" i="28"/>
  <c r="J17" i="28"/>
  <c r="H17" i="28"/>
  <c r="F17" i="28"/>
  <c r="D17" i="28"/>
  <c r="L14" i="28"/>
  <c r="H14" i="28"/>
  <c r="F14" i="28"/>
  <c r="D14" i="28"/>
  <c r="L13" i="28"/>
  <c r="J13" i="28"/>
  <c r="H13" i="28"/>
  <c r="F13" i="28"/>
  <c r="D13" i="28"/>
  <c r="L12" i="28"/>
  <c r="H12" i="28"/>
  <c r="F12" i="28"/>
  <c r="D12" i="28"/>
  <c r="H151" i="24"/>
  <c r="F151" i="24"/>
  <c r="D151" i="24"/>
  <c r="H150" i="24"/>
  <c r="F150" i="24"/>
  <c r="D150" i="24"/>
  <c r="J149" i="24"/>
  <c r="F149" i="24"/>
  <c r="D149" i="24"/>
  <c r="H146" i="24"/>
  <c r="F146" i="24"/>
  <c r="D146" i="24"/>
  <c r="H145" i="24"/>
  <c r="F145" i="24"/>
  <c r="D145" i="24"/>
  <c r="F144" i="24"/>
  <c r="D144" i="24"/>
  <c r="H129" i="24"/>
  <c r="F129" i="24"/>
  <c r="D129" i="24"/>
  <c r="J128" i="24"/>
  <c r="H128" i="24"/>
  <c r="F128" i="24"/>
  <c r="D128" i="24"/>
  <c r="J127" i="24"/>
  <c r="H127" i="24"/>
  <c r="F127" i="24"/>
  <c r="D127" i="24"/>
  <c r="J124" i="24"/>
  <c r="H124" i="24"/>
  <c r="F124" i="24"/>
  <c r="D124" i="24"/>
  <c r="J123" i="24"/>
  <c r="H123" i="24"/>
  <c r="F123" i="24"/>
  <c r="D123" i="24"/>
  <c r="H122" i="24"/>
  <c r="F122" i="24"/>
  <c r="D122" i="24"/>
  <c r="H109" i="24"/>
  <c r="F109" i="24"/>
  <c r="D109" i="24"/>
  <c r="J108" i="24"/>
  <c r="H108" i="24"/>
  <c r="F108" i="24"/>
  <c r="D108" i="24"/>
  <c r="J107" i="24"/>
  <c r="H107" i="24"/>
  <c r="F107" i="24"/>
  <c r="D107" i="24"/>
  <c r="J104" i="24"/>
  <c r="H104" i="24"/>
  <c r="F104" i="24"/>
  <c r="D104" i="24"/>
  <c r="J103" i="24"/>
  <c r="H103" i="24"/>
  <c r="F103" i="24"/>
  <c r="D103" i="24"/>
  <c r="H102" i="24"/>
  <c r="F102" i="24"/>
  <c r="D102" i="24"/>
  <c r="J85" i="24"/>
  <c r="H85" i="24"/>
  <c r="F85" i="24"/>
  <c r="D85" i="24"/>
  <c r="J84" i="24"/>
  <c r="H84" i="24"/>
  <c r="F84" i="24"/>
  <c r="D84" i="24"/>
  <c r="J83" i="24"/>
  <c r="H83" i="24"/>
  <c r="F83" i="24"/>
  <c r="D83" i="24"/>
  <c r="J80" i="24"/>
  <c r="H80" i="24"/>
  <c r="F80" i="24"/>
  <c r="D80" i="24"/>
  <c r="J79" i="24"/>
  <c r="H79" i="24"/>
  <c r="F79" i="24"/>
  <c r="D79" i="24"/>
  <c r="J78" i="24"/>
  <c r="H78" i="24"/>
  <c r="F78" i="24"/>
  <c r="D78" i="24"/>
  <c r="B65" i="24"/>
  <c r="J63" i="24"/>
  <c r="H63" i="24"/>
  <c r="F63" i="24"/>
  <c r="D63" i="24"/>
  <c r="J62" i="24"/>
  <c r="H62" i="24"/>
  <c r="F62" i="24"/>
  <c r="D62" i="24"/>
  <c r="J61" i="24"/>
  <c r="H61" i="24"/>
  <c r="F61" i="24"/>
  <c r="D61" i="24"/>
  <c r="J58" i="24"/>
  <c r="H58" i="24"/>
  <c r="F58" i="24"/>
  <c r="D58" i="24"/>
  <c r="J57" i="24"/>
  <c r="H57" i="24"/>
  <c r="F57" i="24"/>
  <c r="D57" i="24"/>
  <c r="J56" i="24"/>
  <c r="H56" i="24"/>
  <c r="F56" i="24"/>
  <c r="D56" i="24"/>
  <c r="F41" i="24"/>
  <c r="D41" i="24"/>
  <c r="J40" i="24"/>
  <c r="H40" i="24"/>
  <c r="F40" i="24"/>
  <c r="D40" i="24"/>
  <c r="J39" i="24"/>
  <c r="H39" i="24"/>
  <c r="F39" i="24"/>
  <c r="D39" i="24"/>
  <c r="J36" i="24"/>
  <c r="F36" i="24"/>
  <c r="D36" i="24"/>
  <c r="J35" i="24"/>
  <c r="H35" i="24"/>
  <c r="F35" i="24"/>
  <c r="D35" i="24"/>
  <c r="H34" i="24"/>
  <c r="F34" i="24"/>
  <c r="D34" i="24"/>
  <c r="H19" i="24"/>
  <c r="F19" i="24"/>
  <c r="D19" i="24"/>
  <c r="J18" i="24"/>
  <c r="H18" i="24"/>
  <c r="F18" i="24"/>
  <c r="D18" i="24"/>
  <c r="J17" i="24"/>
  <c r="H17" i="24"/>
  <c r="F17" i="24"/>
  <c r="D17" i="24"/>
  <c r="J14" i="24"/>
  <c r="H14" i="24"/>
  <c r="F14" i="24"/>
  <c r="D14" i="24"/>
  <c r="J13" i="24"/>
  <c r="H13" i="24"/>
  <c r="F13" i="24"/>
  <c r="D13" i="24"/>
  <c r="J12" i="24"/>
  <c r="H12" i="24"/>
  <c r="F12" i="24"/>
  <c r="D12" i="24"/>
  <c r="H21" i="34"/>
  <c r="H17" i="34"/>
  <c r="J38" i="23"/>
  <c r="H38" i="23"/>
  <c r="F38" i="23"/>
  <c r="D38" i="23"/>
  <c r="L37" i="23"/>
  <c r="J37" i="23"/>
  <c r="H37" i="23"/>
  <c r="F37" i="23"/>
  <c r="D37" i="23"/>
  <c r="L36" i="23"/>
  <c r="J36" i="23"/>
  <c r="H36" i="23"/>
  <c r="F36" i="23"/>
  <c r="D36" i="23"/>
  <c r="J66" i="32"/>
  <c r="J65" i="32"/>
  <c r="J64" i="32"/>
  <c r="H66" i="32"/>
  <c r="H65" i="32"/>
  <c r="H64" i="32"/>
  <c r="F66" i="32"/>
  <c r="F65" i="32"/>
  <c r="F64" i="32"/>
  <c r="D66" i="32"/>
  <c r="D65" i="32"/>
  <c r="D64" i="32"/>
  <c r="J60" i="32"/>
  <c r="H60" i="32"/>
  <c r="J59" i="32"/>
  <c r="J58" i="32"/>
  <c r="J57" i="32"/>
  <c r="H59" i="32"/>
  <c r="H58" i="32"/>
  <c r="H57" i="32"/>
  <c r="H56" i="32"/>
  <c r="F60" i="32"/>
  <c r="F59" i="32"/>
  <c r="F58" i="32"/>
  <c r="F57" i="32"/>
  <c r="D60" i="32"/>
  <c r="D59" i="32"/>
  <c r="D58" i="32"/>
  <c r="D57" i="32"/>
  <c r="H52" i="32"/>
  <c r="D52" i="32"/>
  <c r="J46" i="32"/>
  <c r="J45" i="32"/>
  <c r="H46" i="32"/>
  <c r="H45" i="32"/>
  <c r="F46" i="32"/>
  <c r="F45" i="32"/>
  <c r="D46" i="32"/>
  <c r="D45" i="32"/>
  <c r="B66" i="32"/>
  <c r="B65" i="32"/>
  <c r="B64" i="32"/>
  <c r="B60" i="32"/>
  <c r="B59" i="32"/>
  <c r="B58" i="32"/>
  <c r="B57" i="32"/>
  <c r="B55" i="32"/>
  <c r="B54" i="32"/>
  <c r="B53" i="32"/>
  <c r="B52" i="32"/>
  <c r="B51" i="32"/>
  <c r="B50" i="32"/>
  <c r="B46" i="32"/>
  <c r="B45" i="32"/>
  <c r="I47" i="32"/>
  <c r="J47" i="32" s="1"/>
  <c r="E47" i="32"/>
  <c r="F47" i="32" s="1"/>
  <c r="I56" i="32"/>
  <c r="J56" i="32" s="1"/>
  <c r="I52" i="32"/>
  <c r="J52" i="32" s="1"/>
  <c r="G56" i="32"/>
  <c r="G52" i="32"/>
  <c r="G47" i="32" s="1"/>
  <c r="H47" i="32" s="1"/>
  <c r="E56" i="32"/>
  <c r="F56" i="32" s="1"/>
  <c r="E52" i="32"/>
  <c r="F52" i="32" s="1"/>
  <c r="C56" i="32"/>
  <c r="D56" i="32" s="1"/>
  <c r="C52" i="32"/>
  <c r="C47" i="32" s="1"/>
  <c r="B14" i="32"/>
  <c r="J31" i="32"/>
  <c r="J30" i="32"/>
  <c r="J29" i="32"/>
  <c r="H31" i="32"/>
  <c r="H30" i="32"/>
  <c r="H29" i="32"/>
  <c r="F31" i="32"/>
  <c r="F30" i="32"/>
  <c r="F29" i="32"/>
  <c r="D31" i="32"/>
  <c r="D30" i="32"/>
  <c r="D29" i="32"/>
  <c r="J26" i="32"/>
  <c r="J25" i="32"/>
  <c r="J24" i="32"/>
  <c r="H26" i="32"/>
  <c r="H25" i="32"/>
  <c r="H24" i="32"/>
  <c r="F26" i="32"/>
  <c r="F25" i="32"/>
  <c r="F24" i="32"/>
  <c r="D26" i="32"/>
  <c r="D25" i="32"/>
  <c r="D24" i="32"/>
  <c r="J14" i="32"/>
  <c r="J13" i="32"/>
  <c r="J12" i="32"/>
  <c r="H14" i="32"/>
  <c r="H13" i="32"/>
  <c r="H12" i="32"/>
  <c r="F14" i="32"/>
  <c r="F13" i="32"/>
  <c r="F12" i="32"/>
  <c r="D14" i="32"/>
  <c r="D13" i="32"/>
  <c r="D12" i="32"/>
  <c r="B31" i="32"/>
  <c r="B30" i="32"/>
  <c r="B29" i="32"/>
  <c r="B26" i="32"/>
  <c r="B25" i="32"/>
  <c r="B24" i="32"/>
  <c r="B22" i="32"/>
  <c r="B21" i="32"/>
  <c r="B20" i="32"/>
  <c r="B18" i="32"/>
  <c r="B17" i="32"/>
  <c r="B13" i="32"/>
  <c r="B12" i="32"/>
  <c r="I23" i="32"/>
  <c r="J23" i="32"/>
  <c r="I19" i="32"/>
  <c r="J19" i="32" s="1"/>
  <c r="G23" i="32"/>
  <c r="H23" i="32" s="1"/>
  <c r="G19" i="32"/>
  <c r="H19" i="32" s="1"/>
  <c r="E23" i="32"/>
  <c r="F23" i="32"/>
  <c r="E19" i="32"/>
  <c r="F19" i="32" s="1"/>
  <c r="C23" i="32"/>
  <c r="D23" i="32" s="1"/>
  <c r="C19" i="32"/>
  <c r="B19" i="32"/>
  <c r="H134" i="29"/>
  <c r="H133" i="29"/>
  <c r="H132" i="29"/>
  <c r="F134" i="29"/>
  <c r="F133" i="29"/>
  <c r="F132" i="29"/>
  <c r="D134" i="29"/>
  <c r="D133" i="29"/>
  <c r="D132" i="29"/>
  <c r="H129" i="29"/>
  <c r="H128" i="29"/>
  <c r="H127" i="29"/>
  <c r="F129" i="29"/>
  <c r="F128" i="29"/>
  <c r="F127" i="29"/>
  <c r="D129" i="29"/>
  <c r="D128" i="29"/>
  <c r="D127" i="29"/>
  <c r="H116" i="29"/>
  <c r="H115" i="29"/>
  <c r="F116" i="29"/>
  <c r="F115" i="29"/>
  <c r="D116" i="29"/>
  <c r="D115" i="29"/>
  <c r="B134" i="29"/>
  <c r="B133" i="29"/>
  <c r="B132" i="29"/>
  <c r="B129" i="29"/>
  <c r="B128" i="29"/>
  <c r="B127" i="29"/>
  <c r="B125" i="29"/>
  <c r="B124" i="29"/>
  <c r="B123" i="29"/>
  <c r="B121" i="29"/>
  <c r="B120" i="29"/>
  <c r="B116" i="29"/>
  <c r="B115" i="29"/>
  <c r="G126" i="29"/>
  <c r="H126" i="29" s="1"/>
  <c r="G122" i="29"/>
  <c r="H122" i="29" s="1"/>
  <c r="E126" i="29"/>
  <c r="F126" i="29" s="1"/>
  <c r="E122" i="29"/>
  <c r="E117" i="29" s="1"/>
  <c r="F117" i="29" s="1"/>
  <c r="C126" i="29"/>
  <c r="D126" i="29" s="1"/>
  <c r="C122" i="29"/>
  <c r="D122" i="29" s="1"/>
  <c r="H72" i="29"/>
  <c r="H71" i="29"/>
  <c r="H70" i="29"/>
  <c r="F72" i="29"/>
  <c r="F71" i="29"/>
  <c r="F70" i="29"/>
  <c r="D72" i="29"/>
  <c r="D71" i="29"/>
  <c r="D70" i="29"/>
  <c r="H66" i="29"/>
  <c r="H65" i="29"/>
  <c r="H64" i="29"/>
  <c r="F67" i="29"/>
  <c r="F66" i="29"/>
  <c r="F65" i="29"/>
  <c r="F64" i="29"/>
  <c r="D67" i="29"/>
  <c r="D66" i="29"/>
  <c r="D65" i="29"/>
  <c r="D64" i="29"/>
  <c r="H53" i="29"/>
  <c r="H52" i="29"/>
  <c r="F53" i="29"/>
  <c r="D53" i="29"/>
  <c r="F52" i="29"/>
  <c r="D52" i="29"/>
  <c r="B72" i="29"/>
  <c r="B71" i="29"/>
  <c r="B70" i="29"/>
  <c r="B67" i="29"/>
  <c r="B66" i="29"/>
  <c r="B65" i="29"/>
  <c r="B64" i="29"/>
  <c r="B62" i="29"/>
  <c r="B61" i="29"/>
  <c r="B60" i="29"/>
  <c r="B58" i="29"/>
  <c r="B57" i="29"/>
  <c r="B53" i="29"/>
  <c r="B52" i="29"/>
  <c r="G63" i="29"/>
  <c r="H63" i="29"/>
  <c r="G59" i="29"/>
  <c r="G54" i="29"/>
  <c r="H54" i="29" s="1"/>
  <c r="E63" i="29"/>
  <c r="F63" i="29"/>
  <c r="E59" i="29"/>
  <c r="F59" i="29" s="1"/>
  <c r="C63" i="29"/>
  <c r="D63" i="29" s="1"/>
  <c r="C59" i="29"/>
  <c r="D59" i="29" s="1"/>
  <c r="J38" i="29"/>
  <c r="J37" i="29"/>
  <c r="J36" i="29"/>
  <c r="J35" i="29"/>
  <c r="J34" i="29"/>
  <c r="J33" i="29"/>
  <c r="J30" i="29"/>
  <c r="J29" i="29"/>
  <c r="J28" i="29"/>
  <c r="H38" i="29"/>
  <c r="H37" i="29"/>
  <c r="H36" i="29"/>
  <c r="H35" i="29"/>
  <c r="H34" i="29"/>
  <c r="H33" i="29"/>
  <c r="H30" i="29"/>
  <c r="H29" i="29"/>
  <c r="H28" i="29"/>
  <c r="F38" i="29"/>
  <c r="F37" i="29"/>
  <c r="F36" i="29"/>
  <c r="F35" i="29"/>
  <c r="F34" i="29"/>
  <c r="F33" i="29"/>
  <c r="F30" i="29"/>
  <c r="F29" i="29"/>
  <c r="F28" i="29"/>
  <c r="D38" i="29"/>
  <c r="D37" i="29"/>
  <c r="D36" i="29"/>
  <c r="D35" i="29"/>
  <c r="D34" i="29"/>
  <c r="D33" i="29"/>
  <c r="D30" i="29"/>
  <c r="D29" i="29"/>
  <c r="D28" i="29"/>
  <c r="J25" i="29"/>
  <c r="J24" i="29"/>
  <c r="J23" i="29"/>
  <c r="J22" i="29"/>
  <c r="H25" i="29"/>
  <c r="H24" i="29"/>
  <c r="H23" i="29"/>
  <c r="H22" i="29"/>
  <c r="H21" i="29"/>
  <c r="F25" i="29"/>
  <c r="F24" i="29"/>
  <c r="F23" i="29"/>
  <c r="F22" i="29"/>
  <c r="D25" i="29"/>
  <c r="D24" i="29"/>
  <c r="D23" i="29"/>
  <c r="D22" i="29"/>
  <c r="J11" i="29"/>
  <c r="J10" i="29"/>
  <c r="J9" i="29"/>
  <c r="H11" i="29"/>
  <c r="H10" i="29"/>
  <c r="F11" i="29"/>
  <c r="F10" i="29"/>
  <c r="D11" i="29"/>
  <c r="D10" i="29"/>
  <c r="B33" i="29"/>
  <c r="B38" i="29"/>
  <c r="B37" i="29"/>
  <c r="B36" i="29"/>
  <c r="B35" i="29"/>
  <c r="B34" i="29"/>
  <c r="B30" i="29"/>
  <c r="B29" i="29"/>
  <c r="B28" i="29"/>
  <c r="B25" i="29"/>
  <c r="B24" i="29"/>
  <c r="B23" i="29"/>
  <c r="B22" i="29"/>
  <c r="B20" i="29"/>
  <c r="B19" i="29"/>
  <c r="B18" i="29"/>
  <c r="B16" i="29"/>
  <c r="B15" i="29"/>
  <c r="B11" i="29"/>
  <c r="B10" i="29"/>
  <c r="I21" i="29"/>
  <c r="J21" i="29"/>
  <c r="I17" i="29"/>
  <c r="J17" i="29"/>
  <c r="G21" i="29"/>
  <c r="G17" i="29"/>
  <c r="H17" i="29"/>
  <c r="E21" i="29"/>
  <c r="F21" i="29" s="1"/>
  <c r="E17" i="29"/>
  <c r="B17" i="29" s="1"/>
  <c r="C21" i="29"/>
  <c r="C12" i="29" s="1"/>
  <c r="C17" i="29"/>
  <c r="G12" i="29"/>
  <c r="H12" i="29"/>
  <c r="H30" i="37"/>
  <c r="H29" i="37"/>
  <c r="H28" i="37"/>
  <c r="H25" i="37"/>
  <c r="H24" i="37"/>
  <c r="H23" i="37"/>
  <c r="H22" i="37"/>
  <c r="F25" i="37"/>
  <c r="F24" i="37"/>
  <c r="F23" i="37"/>
  <c r="F22" i="37"/>
  <c r="F30" i="37"/>
  <c r="F29" i="37"/>
  <c r="F28" i="37"/>
  <c r="D30" i="37"/>
  <c r="D29" i="37"/>
  <c r="D28" i="37"/>
  <c r="D25" i="37"/>
  <c r="D24" i="37"/>
  <c r="D23" i="37"/>
  <c r="D22" i="37"/>
  <c r="D21" i="37"/>
  <c r="H11" i="37"/>
  <c r="H10" i="37"/>
  <c r="F11" i="37"/>
  <c r="F10" i="37"/>
  <c r="D11" i="37"/>
  <c r="D10" i="37"/>
  <c r="B30" i="37"/>
  <c r="B29" i="37"/>
  <c r="B28" i="37"/>
  <c r="B25" i="37"/>
  <c r="B24" i="37"/>
  <c r="B23" i="37"/>
  <c r="B22" i="37"/>
  <c r="B20" i="37"/>
  <c r="B19" i="37"/>
  <c r="B18" i="37"/>
  <c r="B15" i="37"/>
  <c r="B11" i="37"/>
  <c r="B16" i="37"/>
  <c r="B10" i="37"/>
  <c r="G21" i="37"/>
  <c r="H21" i="37" s="1"/>
  <c r="G17" i="37"/>
  <c r="H17" i="37"/>
  <c r="E21" i="37"/>
  <c r="F21" i="37"/>
  <c r="E17" i="37"/>
  <c r="F17" i="37"/>
  <c r="C21" i="37"/>
  <c r="B21" i="37" s="1"/>
  <c r="C17" i="37"/>
  <c r="B17" i="37"/>
  <c r="G12" i="37"/>
  <c r="H12" i="37" s="1"/>
  <c r="E12" i="37"/>
  <c r="F12" i="37" s="1"/>
  <c r="C12" i="37"/>
  <c r="D12" i="37" s="1"/>
  <c r="B139" i="35"/>
  <c r="B138" i="35"/>
  <c r="B137" i="35"/>
  <c r="B134" i="35"/>
  <c r="B133" i="35"/>
  <c r="B132" i="35"/>
  <c r="B131" i="35"/>
  <c r="B129" i="35"/>
  <c r="B128" i="35"/>
  <c r="B127" i="35"/>
  <c r="B125" i="35"/>
  <c r="B124" i="35"/>
  <c r="B121" i="35"/>
  <c r="B120" i="35"/>
  <c r="B119" i="35"/>
  <c r="B102" i="35"/>
  <c r="B101" i="35"/>
  <c r="B100" i="35"/>
  <c r="B97" i="35"/>
  <c r="B96" i="35"/>
  <c r="B95" i="35"/>
  <c r="B94" i="35"/>
  <c r="B92" i="35"/>
  <c r="B91" i="35"/>
  <c r="B90" i="35"/>
  <c r="B89" i="35"/>
  <c r="B88" i="35"/>
  <c r="B87" i="35"/>
  <c r="B83" i="35"/>
  <c r="B84" i="35"/>
  <c r="B82" i="35"/>
  <c r="B67" i="35"/>
  <c r="B66" i="35"/>
  <c r="B65" i="35"/>
  <c r="B62" i="35"/>
  <c r="B61" i="35"/>
  <c r="B60" i="35"/>
  <c r="B59" i="35"/>
  <c r="B57" i="35"/>
  <c r="B56" i="35"/>
  <c r="B55" i="35"/>
  <c r="B53" i="35"/>
  <c r="B52" i="35"/>
  <c r="B49" i="35"/>
  <c r="B48" i="35"/>
  <c r="B47" i="35"/>
  <c r="B32" i="35"/>
  <c r="B31" i="35"/>
  <c r="B30" i="35"/>
  <c r="B27" i="35"/>
  <c r="B26" i="35"/>
  <c r="B25" i="35"/>
  <c r="B24" i="35"/>
  <c r="B22" i="35"/>
  <c r="B21" i="35"/>
  <c r="B20" i="35"/>
  <c r="B19" i="35"/>
  <c r="B18" i="35"/>
  <c r="B17" i="35"/>
  <c r="B14" i="35"/>
  <c r="B13" i="35"/>
  <c r="B12" i="35"/>
  <c r="B242" i="31"/>
  <c r="B241" i="31"/>
  <c r="B240" i="31"/>
  <c r="B237" i="31"/>
  <c r="B236" i="31"/>
  <c r="B235" i="31"/>
  <c r="B234" i="31"/>
  <c r="B232" i="31"/>
  <c r="B231" i="31"/>
  <c r="B230" i="31"/>
  <c r="B228" i="31"/>
  <c r="B227" i="31"/>
  <c r="B224" i="31"/>
  <c r="B223" i="31"/>
  <c r="B222" i="31"/>
  <c r="B207" i="31"/>
  <c r="B206" i="31"/>
  <c r="B205" i="31"/>
  <c r="B202" i="31"/>
  <c r="B201" i="31"/>
  <c r="B200" i="31"/>
  <c r="B199" i="31"/>
  <c r="B198" i="31"/>
  <c r="B197" i="31"/>
  <c r="B196" i="31"/>
  <c r="B195" i="31"/>
  <c r="B193" i="31"/>
  <c r="B192" i="31"/>
  <c r="B189" i="31"/>
  <c r="B188" i="31"/>
  <c r="B187" i="31"/>
  <c r="B172" i="31"/>
  <c r="B171" i="31"/>
  <c r="B170" i="31"/>
  <c r="B167" i="31"/>
  <c r="B166" i="31"/>
  <c r="B165" i="31"/>
  <c r="B164" i="31"/>
  <c r="B162" i="31"/>
  <c r="B161" i="31"/>
  <c r="B160" i="31"/>
  <c r="B158" i="31"/>
  <c r="B157" i="31"/>
  <c r="B156" i="31"/>
  <c r="B154" i="31"/>
  <c r="B153" i="31"/>
  <c r="B152" i="31"/>
  <c r="B137" i="31"/>
  <c r="B136" i="31"/>
  <c r="B135" i="31"/>
  <c r="B132" i="31"/>
  <c r="B131" i="31"/>
  <c r="B130" i="31"/>
  <c r="B129" i="31"/>
  <c r="B127" i="31"/>
  <c r="B126" i="31"/>
  <c r="B125" i="31"/>
  <c r="B123" i="31"/>
  <c r="B122" i="31"/>
  <c r="B119" i="31"/>
  <c r="B118" i="31"/>
  <c r="B117" i="31"/>
  <c r="B102" i="31"/>
  <c r="B101" i="31"/>
  <c r="B100" i="31"/>
  <c r="B97" i="31"/>
  <c r="B96" i="31"/>
  <c r="B95" i="31"/>
  <c r="B94" i="31"/>
  <c r="B92" i="31"/>
  <c r="B91" i="31"/>
  <c r="B90" i="31"/>
  <c r="B89" i="31"/>
  <c r="B88" i="31"/>
  <c r="B87" i="31"/>
  <c r="B85" i="31"/>
  <c r="B83" i="31"/>
  <c r="B82" i="31"/>
  <c r="B67" i="31"/>
  <c r="B66" i="31"/>
  <c r="B65" i="31"/>
  <c r="B62" i="31"/>
  <c r="B61" i="31"/>
  <c r="B60" i="31"/>
  <c r="B59" i="31"/>
  <c r="B57" i="31"/>
  <c r="B56" i="31"/>
  <c r="B55" i="31"/>
  <c r="B53" i="31"/>
  <c r="B52" i="31"/>
  <c r="B49" i="31"/>
  <c r="B48" i="31"/>
  <c r="B47" i="31"/>
  <c r="B32" i="31"/>
  <c r="B31" i="31"/>
  <c r="B30" i="31"/>
  <c r="B27" i="31"/>
  <c r="B26" i="31"/>
  <c r="B25" i="31"/>
  <c r="B24" i="31"/>
  <c r="B23" i="31"/>
  <c r="B22" i="31"/>
  <c r="B21" i="31"/>
  <c r="B20" i="31"/>
  <c r="B19" i="31"/>
  <c r="B18" i="31"/>
  <c r="B17" i="31"/>
  <c r="B13" i="31"/>
  <c r="B12" i="31"/>
  <c r="B99" i="37"/>
  <c r="B98" i="37"/>
  <c r="B97" i="37"/>
  <c r="B94" i="37"/>
  <c r="B93" i="37"/>
  <c r="B92" i="37"/>
  <c r="B91" i="37"/>
  <c r="B89" i="37"/>
  <c r="B88" i="37"/>
  <c r="B87" i="37"/>
  <c r="B86" i="37"/>
  <c r="B85" i="37"/>
  <c r="B84" i="37"/>
  <c r="B81" i="37"/>
  <c r="B80" i="37"/>
  <c r="B79" i="37"/>
  <c r="B64" i="37"/>
  <c r="B63" i="37"/>
  <c r="B62" i="37"/>
  <c r="B59" i="37"/>
  <c r="B58" i="37"/>
  <c r="B57" i="37"/>
  <c r="B56" i="37"/>
  <c r="B54" i="37"/>
  <c r="B53" i="37"/>
  <c r="B52" i="37"/>
  <c r="B50" i="37"/>
  <c r="B49" i="37"/>
  <c r="B46" i="37"/>
  <c r="B45" i="37"/>
  <c r="B44" i="37"/>
  <c r="H38" i="27"/>
  <c r="H37" i="27"/>
  <c r="H36" i="27"/>
  <c r="D38" i="27"/>
  <c r="D37" i="27"/>
  <c r="D36" i="27"/>
  <c r="B18" i="26"/>
  <c r="B17" i="26"/>
  <c r="H24" i="26"/>
  <c r="F24" i="26"/>
  <c r="D24" i="26"/>
  <c r="B24" i="26"/>
  <c r="F99" i="37"/>
  <c r="F98" i="37"/>
  <c r="F97" i="37"/>
  <c r="D99" i="37"/>
  <c r="D98" i="37"/>
  <c r="D97" i="37"/>
  <c r="F94" i="37"/>
  <c r="F93" i="37"/>
  <c r="F92" i="37"/>
  <c r="F91" i="37"/>
  <c r="D94" i="37"/>
  <c r="D93" i="37"/>
  <c r="D92" i="37"/>
  <c r="D91" i="37"/>
  <c r="E90" i="37"/>
  <c r="F90" i="37"/>
  <c r="E86" i="37"/>
  <c r="F86" i="37" s="1"/>
  <c r="C90" i="37"/>
  <c r="D90" i="37"/>
  <c r="C86" i="37"/>
  <c r="D86" i="37"/>
  <c r="H64" i="37"/>
  <c r="H63" i="37"/>
  <c r="H62" i="37"/>
  <c r="H59" i="37"/>
  <c r="H58" i="37"/>
  <c r="H57" i="37"/>
  <c r="H56" i="37"/>
  <c r="F64" i="37"/>
  <c r="F63" i="37"/>
  <c r="F62" i="37"/>
  <c r="F59" i="37"/>
  <c r="F58" i="37"/>
  <c r="F57" i="37"/>
  <c r="F56" i="37"/>
  <c r="D64" i="37"/>
  <c r="D63" i="37"/>
  <c r="D62" i="37"/>
  <c r="D59" i="37"/>
  <c r="D58" i="37"/>
  <c r="D57" i="37"/>
  <c r="D56" i="37"/>
  <c r="D51" i="37"/>
  <c r="G55" i="37"/>
  <c r="H55" i="37"/>
  <c r="G51" i="37"/>
  <c r="H51" i="37"/>
  <c r="E55" i="37"/>
  <c r="F55" i="37" s="1"/>
  <c r="E51" i="37"/>
  <c r="F51" i="37"/>
  <c r="C55" i="37"/>
  <c r="D55" i="37"/>
  <c r="C51" i="37"/>
  <c r="B51" i="37"/>
  <c r="H168" i="29"/>
  <c r="H167" i="29"/>
  <c r="H166" i="29"/>
  <c r="H163" i="29"/>
  <c r="H162" i="29"/>
  <c r="H161" i="29"/>
  <c r="H160" i="29"/>
  <c r="F168" i="29"/>
  <c r="F167" i="29"/>
  <c r="F166" i="29"/>
  <c r="F163" i="29"/>
  <c r="F162" i="29"/>
  <c r="F161" i="29"/>
  <c r="F160" i="29"/>
  <c r="D168" i="29"/>
  <c r="D167" i="29"/>
  <c r="D166" i="29"/>
  <c r="D163" i="29"/>
  <c r="D162" i="29"/>
  <c r="D161" i="29"/>
  <c r="D160" i="29"/>
  <c r="G159" i="29"/>
  <c r="H159" i="29" s="1"/>
  <c r="G155" i="29"/>
  <c r="H155" i="29" s="1"/>
  <c r="E159" i="29"/>
  <c r="F159" i="29" s="1"/>
  <c r="E155" i="29"/>
  <c r="F155" i="29" s="1"/>
  <c r="C159" i="29"/>
  <c r="D159" i="29" s="1"/>
  <c r="C155" i="29"/>
  <c r="D155" i="29" s="1"/>
  <c r="L242" i="31"/>
  <c r="L241" i="31"/>
  <c r="L240" i="31"/>
  <c r="J240" i="31"/>
  <c r="J242" i="31"/>
  <c r="J241" i="31"/>
  <c r="H242" i="31"/>
  <c r="H241" i="31"/>
  <c r="H240" i="31"/>
  <c r="F242" i="31"/>
  <c r="F241" i="31"/>
  <c r="F240" i="31"/>
  <c r="D242" i="31"/>
  <c r="D241" i="31"/>
  <c r="D240" i="31"/>
  <c r="L237" i="31"/>
  <c r="L236" i="31"/>
  <c r="L235" i="31"/>
  <c r="L234" i="31"/>
  <c r="J237" i="31"/>
  <c r="J236" i="31"/>
  <c r="J235" i="31"/>
  <c r="J234" i="31"/>
  <c r="H237" i="31"/>
  <c r="H236" i="31"/>
  <c r="H235" i="31"/>
  <c r="H234" i="31"/>
  <c r="F237" i="31"/>
  <c r="F236" i="31"/>
  <c r="F235" i="31"/>
  <c r="F234" i="31"/>
  <c r="D237" i="31"/>
  <c r="D236" i="31"/>
  <c r="D235" i="31"/>
  <c r="D234" i="31"/>
  <c r="K233" i="31"/>
  <c r="L233" i="31"/>
  <c r="K229" i="31"/>
  <c r="L229" i="31"/>
  <c r="I233" i="31"/>
  <c r="J233" i="31" s="1"/>
  <c r="I229" i="31"/>
  <c r="J229" i="31"/>
  <c r="G233" i="31"/>
  <c r="H233" i="31"/>
  <c r="G229" i="31"/>
  <c r="H229" i="31"/>
  <c r="E233" i="31"/>
  <c r="F233" i="31" s="1"/>
  <c r="E229" i="31"/>
  <c r="F229" i="31"/>
  <c r="C233" i="31"/>
  <c r="B233" i="31" s="1"/>
  <c r="D233" i="31"/>
  <c r="C229" i="31"/>
  <c r="B229" i="31" s="1"/>
  <c r="D229" i="31"/>
  <c r="L207" i="31"/>
  <c r="L206" i="31"/>
  <c r="L205" i="31"/>
  <c r="L201" i="31"/>
  <c r="L200" i="31"/>
  <c r="L199" i="31"/>
  <c r="J207" i="31"/>
  <c r="J206" i="31"/>
  <c r="J205" i="31"/>
  <c r="J201" i="31"/>
  <c r="J200" i="31"/>
  <c r="J199" i="31"/>
  <c r="H207" i="31"/>
  <c r="H206" i="31"/>
  <c r="H205" i="31"/>
  <c r="H201" i="31"/>
  <c r="H200" i="31"/>
  <c r="H199" i="31"/>
  <c r="F207" i="31"/>
  <c r="F206" i="31"/>
  <c r="F205" i="31"/>
  <c r="F202" i="31"/>
  <c r="F201" i="31"/>
  <c r="F200" i="31"/>
  <c r="F199" i="31"/>
  <c r="D207" i="31"/>
  <c r="D206" i="31"/>
  <c r="D205" i="31"/>
  <c r="D202" i="31"/>
  <c r="D201" i="31"/>
  <c r="D200" i="31"/>
  <c r="D199" i="31"/>
  <c r="K198" i="31"/>
  <c r="L198" i="31" s="1"/>
  <c r="K194" i="31"/>
  <c r="L194" i="31"/>
  <c r="I198" i="31"/>
  <c r="J198" i="31"/>
  <c r="I194" i="31"/>
  <c r="J194" i="31"/>
  <c r="G198" i="31"/>
  <c r="H198" i="31" s="1"/>
  <c r="G194" i="31"/>
  <c r="H194" i="31"/>
  <c r="E198" i="31"/>
  <c r="F198" i="31"/>
  <c r="E194" i="31"/>
  <c r="F194" i="31"/>
  <c r="C198" i="31"/>
  <c r="D198" i="31" s="1"/>
  <c r="C194" i="31"/>
  <c r="B194" i="31" s="1"/>
  <c r="D194" i="31"/>
  <c r="L172" i="31"/>
  <c r="L171" i="31"/>
  <c r="L170" i="31"/>
  <c r="L167" i="31"/>
  <c r="L166" i="31"/>
  <c r="L165" i="31"/>
  <c r="L164" i="31"/>
  <c r="J170" i="31"/>
  <c r="J172" i="31"/>
  <c r="J171" i="31"/>
  <c r="J167" i="31"/>
  <c r="J166" i="31"/>
  <c r="J165" i="31"/>
  <c r="J164" i="31"/>
  <c r="H172" i="31"/>
  <c r="H171" i="31"/>
  <c r="H170" i="31"/>
  <c r="H167" i="31"/>
  <c r="H166" i="31"/>
  <c r="H165" i="31"/>
  <c r="H164" i="31"/>
  <c r="F172" i="31"/>
  <c r="F171" i="31"/>
  <c r="F170" i="31"/>
  <c r="F167" i="31"/>
  <c r="F166" i="31"/>
  <c r="F165" i="31"/>
  <c r="F164" i="31"/>
  <c r="D172" i="31"/>
  <c r="D171" i="31"/>
  <c r="D170" i="31"/>
  <c r="D167" i="31"/>
  <c r="D166" i="31"/>
  <c r="D165" i="31"/>
  <c r="D164" i="31"/>
  <c r="K163" i="31"/>
  <c r="L163" i="31" s="1"/>
  <c r="K159" i="31"/>
  <c r="L159" i="31"/>
  <c r="I163" i="31"/>
  <c r="J163" i="31" s="1"/>
  <c r="I159" i="31"/>
  <c r="J159" i="31" s="1"/>
  <c r="G163" i="31"/>
  <c r="H163" i="31" s="1"/>
  <c r="G159" i="31"/>
  <c r="H159" i="31"/>
  <c r="E163" i="31"/>
  <c r="F163" i="31" s="1"/>
  <c r="E159" i="31"/>
  <c r="F159" i="31" s="1"/>
  <c r="C163" i="31"/>
  <c r="D163" i="31" s="1"/>
  <c r="C159" i="31"/>
  <c r="B159" i="31" s="1"/>
  <c r="D159" i="31"/>
  <c r="L137" i="31"/>
  <c r="L136" i="31"/>
  <c r="L135" i="31"/>
  <c r="J137" i="31"/>
  <c r="J136" i="31"/>
  <c r="J135" i="31"/>
  <c r="H137" i="31"/>
  <c r="H136" i="31"/>
  <c r="H135" i="31"/>
  <c r="F137" i="31"/>
  <c r="F136" i="31"/>
  <c r="F135" i="31"/>
  <c r="L131" i="31"/>
  <c r="L130" i="31"/>
  <c r="L129" i="31"/>
  <c r="J132" i="31"/>
  <c r="J131" i="31"/>
  <c r="J130" i="31"/>
  <c r="J129" i="31"/>
  <c r="H132" i="31"/>
  <c r="H131" i="31"/>
  <c r="H130" i="31"/>
  <c r="H129" i="31"/>
  <c r="F132" i="31"/>
  <c r="F131" i="31"/>
  <c r="F130" i="31"/>
  <c r="F129" i="31"/>
  <c r="D137" i="31"/>
  <c r="D136" i="31"/>
  <c r="D135" i="31"/>
  <c r="D132" i="31"/>
  <c r="D131" i="31"/>
  <c r="D130" i="31"/>
  <c r="D129" i="31"/>
  <c r="K128" i="31"/>
  <c r="L128" i="31" s="1"/>
  <c r="K124" i="31"/>
  <c r="L124" i="31" s="1"/>
  <c r="I128" i="31"/>
  <c r="J128" i="31"/>
  <c r="I124" i="31"/>
  <c r="J124" i="31" s="1"/>
  <c r="G128" i="31"/>
  <c r="H128" i="31" s="1"/>
  <c r="G124" i="31"/>
  <c r="H124" i="31" s="1"/>
  <c r="E128" i="31"/>
  <c r="F128" i="31"/>
  <c r="E124" i="31"/>
  <c r="F124" i="31" s="1"/>
  <c r="C128" i="31"/>
  <c r="B128" i="31" s="1"/>
  <c r="C124" i="31"/>
  <c r="D124" i="31" s="1"/>
  <c r="L102" i="31"/>
  <c r="L101" i="31"/>
  <c r="L100" i="31"/>
  <c r="L97" i="31"/>
  <c r="L96" i="31"/>
  <c r="L95" i="31"/>
  <c r="L94" i="31"/>
  <c r="J102" i="31"/>
  <c r="J101" i="31"/>
  <c r="J100" i="31"/>
  <c r="J97" i="31"/>
  <c r="J96" i="31"/>
  <c r="J95" i="31"/>
  <c r="J94" i="31"/>
  <c r="H100" i="31"/>
  <c r="H102" i="31"/>
  <c r="H101" i="31"/>
  <c r="H97" i="31"/>
  <c r="H96" i="31"/>
  <c r="H95" i="31"/>
  <c r="H94" i="31"/>
  <c r="F102" i="31"/>
  <c r="F101" i="31"/>
  <c r="F100" i="31"/>
  <c r="F97" i="31"/>
  <c r="F96" i="31"/>
  <c r="F95" i="31"/>
  <c r="F94" i="31"/>
  <c r="D102" i="31"/>
  <c r="D101" i="31"/>
  <c r="D100" i="31"/>
  <c r="D97" i="31"/>
  <c r="D96" i="31"/>
  <c r="D95" i="31"/>
  <c r="D94" i="31"/>
  <c r="K93" i="31"/>
  <c r="L93" i="31"/>
  <c r="K89" i="31"/>
  <c r="L89" i="31"/>
  <c r="I93" i="31"/>
  <c r="J93" i="31" s="1"/>
  <c r="I89" i="31"/>
  <c r="J89" i="31"/>
  <c r="G93" i="31"/>
  <c r="H93" i="31"/>
  <c r="G89" i="31"/>
  <c r="H89" i="31"/>
  <c r="E93" i="31"/>
  <c r="F93" i="31" s="1"/>
  <c r="E89" i="31"/>
  <c r="F89" i="31"/>
  <c r="C93" i="31"/>
  <c r="B93" i="31" s="1"/>
  <c r="D93" i="31"/>
  <c r="C89" i="31"/>
  <c r="D89" i="31"/>
  <c r="L67" i="31"/>
  <c r="L66" i="31"/>
  <c r="L65" i="31"/>
  <c r="J67" i="31"/>
  <c r="J66" i="31"/>
  <c r="J65" i="31"/>
  <c r="H67" i="31"/>
  <c r="H66" i="31"/>
  <c r="H65" i="31"/>
  <c r="F67" i="31"/>
  <c r="F66" i="31"/>
  <c r="F65" i="31"/>
  <c r="D67" i="31"/>
  <c r="D66" i="31"/>
  <c r="D65" i="31"/>
  <c r="L62" i="31"/>
  <c r="L61" i="31"/>
  <c r="L60" i="31"/>
  <c r="L59" i="31"/>
  <c r="J62" i="31"/>
  <c r="J61" i="31"/>
  <c r="J60" i="31"/>
  <c r="J59" i="31"/>
  <c r="H62" i="31"/>
  <c r="H61" i="31"/>
  <c r="H60" i="31"/>
  <c r="H59" i="31"/>
  <c r="F62" i="31"/>
  <c r="F61" i="31"/>
  <c r="F60" i="31"/>
  <c r="F59" i="31"/>
  <c r="D61" i="31"/>
  <c r="D60" i="31"/>
  <c r="D59" i="31"/>
  <c r="D62" i="31"/>
  <c r="K58" i="31"/>
  <c r="L58" i="31" s="1"/>
  <c r="K54" i="31"/>
  <c r="L54" i="31" s="1"/>
  <c r="I58" i="31"/>
  <c r="J58" i="31" s="1"/>
  <c r="I54" i="31"/>
  <c r="J54" i="31"/>
  <c r="G58" i="31"/>
  <c r="H58" i="31" s="1"/>
  <c r="G54" i="31"/>
  <c r="H54" i="31" s="1"/>
  <c r="E58" i="31"/>
  <c r="F58" i="31" s="1"/>
  <c r="E54" i="31"/>
  <c r="F54" i="31"/>
  <c r="C58" i="31"/>
  <c r="B58" i="31" s="1"/>
  <c r="C54" i="31"/>
  <c r="B54" i="31" s="1"/>
  <c r="L32" i="31"/>
  <c r="L31" i="31"/>
  <c r="L30" i="31"/>
  <c r="L27" i="31"/>
  <c r="L26" i="31"/>
  <c r="L25" i="31"/>
  <c r="L24" i="31"/>
  <c r="J32" i="31"/>
  <c r="J31" i="31"/>
  <c r="J30" i="31"/>
  <c r="J27" i="31"/>
  <c r="J26" i="31"/>
  <c r="J25" i="31"/>
  <c r="J24" i="31"/>
  <c r="H32" i="31"/>
  <c r="H31" i="31"/>
  <c r="H30" i="31"/>
  <c r="H27" i="31"/>
  <c r="H26" i="31"/>
  <c r="H25" i="31"/>
  <c r="H24" i="31"/>
  <c r="F32" i="31"/>
  <c r="F31" i="31"/>
  <c r="F30" i="31"/>
  <c r="F27" i="31"/>
  <c r="F26" i="31"/>
  <c r="F25" i="31"/>
  <c r="F24" i="31"/>
  <c r="D32" i="31"/>
  <c r="D31" i="31"/>
  <c r="D30" i="31"/>
  <c r="D27" i="31"/>
  <c r="D26" i="31"/>
  <c r="D25" i="31"/>
  <c r="D24" i="31"/>
  <c r="K23" i="31"/>
  <c r="L23" i="31"/>
  <c r="K19" i="31"/>
  <c r="L19" i="31"/>
  <c r="I23" i="31"/>
  <c r="J23" i="31"/>
  <c r="I19" i="31"/>
  <c r="J19" i="31" s="1"/>
  <c r="G23" i="31"/>
  <c r="H23" i="31"/>
  <c r="G19" i="31"/>
  <c r="H19" i="31"/>
  <c r="E23" i="31"/>
  <c r="F23" i="31"/>
  <c r="E19" i="31"/>
  <c r="F19" i="31" s="1"/>
  <c r="C23" i="31"/>
  <c r="D23" i="31"/>
  <c r="C19" i="31"/>
  <c r="D19" i="31"/>
  <c r="L139" i="35"/>
  <c r="L138" i="35"/>
  <c r="L137" i="35"/>
  <c r="J139" i="35"/>
  <c r="J138" i="35"/>
  <c r="J137" i="35"/>
  <c r="L134" i="35"/>
  <c r="L133" i="35"/>
  <c r="L132" i="35"/>
  <c r="L131" i="35"/>
  <c r="J134" i="35"/>
  <c r="J133" i="35"/>
  <c r="J132" i="35"/>
  <c r="J131" i="35"/>
  <c r="J126" i="35"/>
  <c r="H139" i="35"/>
  <c r="H138" i="35"/>
  <c r="H137" i="35"/>
  <c r="H134" i="35"/>
  <c r="H133" i="35"/>
  <c r="H132" i="35"/>
  <c r="H131" i="35"/>
  <c r="H130" i="35"/>
  <c r="F139" i="35"/>
  <c r="F138" i="35"/>
  <c r="F137" i="35"/>
  <c r="F134" i="35"/>
  <c r="F133" i="35"/>
  <c r="F132" i="35"/>
  <c r="F131" i="35"/>
  <c r="D139" i="35"/>
  <c r="D138" i="35"/>
  <c r="D137" i="35"/>
  <c r="D134" i="35"/>
  <c r="D133" i="35"/>
  <c r="D132" i="35"/>
  <c r="D131" i="35"/>
  <c r="K130" i="35"/>
  <c r="L130" i="35" s="1"/>
  <c r="K126" i="35"/>
  <c r="L126" i="35"/>
  <c r="I130" i="35"/>
  <c r="J130" i="35" s="1"/>
  <c r="I126" i="35"/>
  <c r="G130" i="35"/>
  <c r="G126" i="35"/>
  <c r="H126" i="35" s="1"/>
  <c r="E130" i="35"/>
  <c r="F130" i="35" s="1"/>
  <c r="E126" i="35"/>
  <c r="F126" i="35" s="1"/>
  <c r="C130" i="35"/>
  <c r="B130" i="35" s="1"/>
  <c r="D130" i="35"/>
  <c r="C126" i="35"/>
  <c r="B126" i="35" s="1"/>
  <c r="L102" i="35"/>
  <c r="L101" i="35"/>
  <c r="L100" i="35"/>
  <c r="L96" i="35"/>
  <c r="L95" i="35"/>
  <c r="L94" i="35"/>
  <c r="J100" i="35"/>
  <c r="J102" i="35"/>
  <c r="J101" i="35"/>
  <c r="J96" i="35"/>
  <c r="J95" i="35"/>
  <c r="J94" i="35"/>
  <c r="H102" i="35"/>
  <c r="H101" i="35"/>
  <c r="H100" i="35"/>
  <c r="H97" i="35"/>
  <c r="H96" i="35"/>
  <c r="H95" i="35"/>
  <c r="H94" i="35"/>
  <c r="F97" i="35"/>
  <c r="F96" i="35"/>
  <c r="F95" i="35"/>
  <c r="F94" i="35"/>
  <c r="F100" i="35"/>
  <c r="F101" i="35"/>
  <c r="F102" i="35"/>
  <c r="D102" i="35"/>
  <c r="D101" i="35"/>
  <c r="D100" i="35"/>
  <c r="D97" i="35"/>
  <c r="D96" i="35"/>
  <c r="D95" i="35"/>
  <c r="D94" i="35"/>
  <c r="K93" i="35"/>
  <c r="L93" i="35"/>
  <c r="K89" i="35"/>
  <c r="L89" i="35" s="1"/>
  <c r="I93" i="35"/>
  <c r="J93" i="35"/>
  <c r="I89" i="35"/>
  <c r="J89" i="35"/>
  <c r="G93" i="35"/>
  <c r="H93" i="35"/>
  <c r="G89" i="35"/>
  <c r="H89" i="35" s="1"/>
  <c r="E93" i="35"/>
  <c r="F93" i="35"/>
  <c r="E89" i="35"/>
  <c r="F89" i="35"/>
  <c r="C93" i="35"/>
  <c r="B93" i="35" s="1"/>
  <c r="D93" i="35"/>
  <c r="C89" i="35"/>
  <c r="D89" i="35" s="1"/>
  <c r="L67" i="35"/>
  <c r="L66" i="35"/>
  <c r="L65" i="35"/>
  <c r="J67" i="35"/>
  <c r="J66" i="35"/>
  <c r="J65" i="35"/>
  <c r="H67" i="35"/>
  <c r="H66" i="35"/>
  <c r="H65" i="35"/>
  <c r="F66" i="35"/>
  <c r="F67" i="35"/>
  <c r="F65" i="35"/>
  <c r="D67" i="35"/>
  <c r="D66" i="35"/>
  <c r="D65" i="35"/>
  <c r="L62" i="35"/>
  <c r="L61" i="35"/>
  <c r="L60" i="35"/>
  <c r="L59" i="35"/>
  <c r="J62" i="35"/>
  <c r="J61" i="35"/>
  <c r="J60" i="35"/>
  <c r="J59" i="35"/>
  <c r="H62" i="35"/>
  <c r="H61" i="35"/>
  <c r="H60" i="35"/>
  <c r="H59" i="35"/>
  <c r="F62" i="35"/>
  <c r="F61" i="35"/>
  <c r="F60" i="35"/>
  <c r="F59" i="35"/>
  <c r="D62" i="35"/>
  <c r="D61" i="35"/>
  <c r="D60" i="35"/>
  <c r="D59" i="35"/>
  <c r="K58" i="35"/>
  <c r="L58" i="35" s="1"/>
  <c r="I58" i="35"/>
  <c r="J58" i="35" s="1"/>
  <c r="G58" i="35"/>
  <c r="H58" i="35"/>
  <c r="E58" i="35"/>
  <c r="F58" i="35" s="1"/>
  <c r="C58" i="35"/>
  <c r="B58" i="35" s="1"/>
  <c r="K54" i="35"/>
  <c r="L54" i="35" s="1"/>
  <c r="I54" i="35"/>
  <c r="J54" i="35"/>
  <c r="G54" i="35"/>
  <c r="H54" i="35" s="1"/>
  <c r="E54" i="35"/>
  <c r="F54" i="35" s="1"/>
  <c r="C54" i="35"/>
  <c r="D54" i="35" s="1"/>
  <c r="L27" i="35"/>
  <c r="L26" i="35"/>
  <c r="L25" i="35"/>
  <c r="L24" i="35"/>
  <c r="L19" i="35"/>
  <c r="J27" i="35"/>
  <c r="J26" i="35"/>
  <c r="J25" i="35"/>
  <c r="J24" i="35"/>
  <c r="J19" i="35"/>
  <c r="H27" i="35"/>
  <c r="H26" i="35"/>
  <c r="H25" i="35"/>
  <c r="H24" i="35"/>
  <c r="F27" i="35"/>
  <c r="F26" i="35"/>
  <c r="F25" i="35"/>
  <c r="F24" i="35"/>
  <c r="D27" i="35"/>
  <c r="D26" i="35"/>
  <c r="D25" i="35"/>
  <c r="D24" i="35"/>
  <c r="K23" i="35"/>
  <c r="L23" i="35" s="1"/>
  <c r="I23" i="35"/>
  <c r="J23" i="35"/>
  <c r="G23" i="35"/>
  <c r="H23" i="35" s="1"/>
  <c r="E23" i="35"/>
  <c r="F23" i="35" s="1"/>
  <c r="C23" i="35"/>
  <c r="D23" i="35" s="1"/>
  <c r="G19" i="35"/>
  <c r="H19" i="35"/>
  <c r="E19" i="35"/>
  <c r="F19" i="35" s="1"/>
  <c r="C19" i="35"/>
  <c r="D19" i="35" s="1"/>
  <c r="B23" i="32"/>
  <c r="D19" i="32"/>
  <c r="G117" i="29"/>
  <c r="H117" i="29"/>
  <c r="I12" i="29"/>
  <c r="J12" i="29" s="1"/>
  <c r="H59" i="29"/>
  <c r="B63" i="29"/>
  <c r="D17" i="29"/>
  <c r="E54" i="29"/>
  <c r="F54" i="29"/>
  <c r="B90" i="37"/>
  <c r="B55" i="37"/>
  <c r="L32" i="35"/>
  <c r="L31" i="35"/>
  <c r="L30" i="35"/>
  <c r="J32" i="35"/>
  <c r="J31" i="35"/>
  <c r="J30" i="35"/>
  <c r="H32" i="35"/>
  <c r="H31" i="35"/>
  <c r="H30" i="35"/>
  <c r="F32" i="35"/>
  <c r="F31" i="35"/>
  <c r="F30" i="35"/>
  <c r="D32" i="35"/>
  <c r="D31" i="35"/>
  <c r="D30" i="35"/>
  <c r="J91" i="27"/>
  <c r="J90" i="27"/>
  <c r="J89" i="27"/>
  <c r="H91" i="27"/>
  <c r="H90" i="27"/>
  <c r="H89" i="27"/>
  <c r="F91" i="27"/>
  <c r="F90" i="27"/>
  <c r="F89" i="27"/>
  <c r="D91" i="27"/>
  <c r="D90" i="27"/>
  <c r="D89" i="27"/>
  <c r="B91" i="27"/>
  <c r="B90" i="27"/>
  <c r="B89" i="27"/>
  <c r="B86" i="27"/>
  <c r="B85" i="27"/>
  <c r="B84" i="27"/>
  <c r="H60" i="27"/>
  <c r="H61" i="27"/>
  <c r="H62" i="27"/>
  <c r="J65" i="27"/>
  <c r="J67" i="27"/>
  <c r="J66" i="27"/>
  <c r="H67" i="27"/>
  <c r="H66" i="27"/>
  <c r="H65" i="27"/>
  <c r="F67" i="27"/>
  <c r="F66" i="27"/>
  <c r="F65" i="27"/>
  <c r="D67" i="27"/>
  <c r="D66" i="27"/>
  <c r="D65" i="27"/>
  <c r="B67" i="27"/>
  <c r="B66" i="27"/>
  <c r="B65" i="27"/>
  <c r="B62" i="27"/>
  <c r="B61" i="27"/>
  <c r="B60" i="27"/>
  <c r="B38" i="27"/>
  <c r="B37" i="27"/>
  <c r="B36" i="27"/>
  <c r="J43" i="27"/>
  <c r="J42" i="27"/>
  <c r="J41" i="27"/>
  <c r="H43" i="27"/>
  <c r="H42" i="27"/>
  <c r="H41" i="27"/>
  <c r="F43" i="27"/>
  <c r="F42" i="27"/>
  <c r="F41" i="27"/>
  <c r="D43" i="27"/>
  <c r="D42" i="27"/>
  <c r="D41" i="27"/>
  <c r="B43" i="27"/>
  <c r="B42" i="27"/>
  <c r="B41" i="27"/>
  <c r="J19" i="27"/>
  <c r="J18" i="27"/>
  <c r="J17" i="27"/>
  <c r="H19" i="27"/>
  <c r="H18" i="27"/>
  <c r="H17" i="27"/>
  <c r="F18" i="27"/>
  <c r="F19" i="27"/>
  <c r="F17" i="27"/>
  <c r="D19" i="27"/>
  <c r="D18" i="27"/>
  <c r="D17" i="27"/>
  <c r="D12" i="27"/>
  <c r="B19" i="27"/>
  <c r="B18" i="27"/>
  <c r="B17" i="27"/>
  <c r="B14" i="27"/>
  <c r="B13" i="27"/>
  <c r="B12" i="27"/>
  <c r="H64" i="26"/>
  <c r="H63" i="26"/>
  <c r="H61" i="26"/>
  <c r="H62" i="26"/>
  <c r="H60" i="26"/>
  <c r="H56" i="26"/>
  <c r="F64" i="26"/>
  <c r="F63" i="26"/>
  <c r="F61" i="26"/>
  <c r="F62" i="26"/>
  <c r="F60" i="26"/>
  <c r="F56" i="26"/>
  <c r="D64" i="26"/>
  <c r="D61" i="26"/>
  <c r="D62" i="26"/>
  <c r="D63" i="26"/>
  <c r="D60" i="26"/>
  <c r="D56" i="26"/>
  <c r="B64" i="26"/>
  <c r="B63" i="26"/>
  <c r="B61" i="26"/>
  <c r="B62" i="26"/>
  <c r="B60" i="26"/>
  <c r="B56" i="26"/>
  <c r="B27" i="26"/>
  <c r="B26" i="26"/>
  <c r="B25" i="26"/>
  <c r="B23" i="26"/>
  <c r="B19" i="26"/>
  <c r="H27" i="26"/>
  <c r="H26" i="26"/>
  <c r="H25" i="26"/>
  <c r="H23" i="26"/>
  <c r="H19" i="26"/>
  <c r="F27" i="26"/>
  <c r="F26" i="26"/>
  <c r="F25" i="26"/>
  <c r="F23" i="26"/>
  <c r="F19" i="26"/>
  <c r="D27" i="26"/>
  <c r="D26" i="26"/>
  <c r="D25" i="26"/>
  <c r="D23" i="26"/>
  <c r="D19" i="26"/>
  <c r="H69" i="26"/>
  <c r="H68" i="26"/>
  <c r="H67" i="26"/>
  <c r="F69" i="26"/>
  <c r="F68" i="26"/>
  <c r="F67" i="26"/>
  <c r="D69" i="26"/>
  <c r="D68" i="26"/>
  <c r="D67" i="26"/>
  <c r="B69" i="26"/>
  <c r="B68" i="26"/>
  <c r="B67" i="26"/>
  <c r="B32" i="26"/>
  <c r="B31" i="26"/>
  <c r="B30" i="26"/>
  <c r="B158" i="25"/>
  <c r="B157" i="25"/>
  <c r="B156" i="25"/>
  <c r="B137" i="25"/>
  <c r="B136" i="25"/>
  <c r="B135" i="25"/>
  <c r="B112" i="25"/>
  <c r="B111" i="25"/>
  <c r="B110" i="25"/>
  <c r="B91" i="25"/>
  <c r="B90" i="25"/>
  <c r="B89" i="25"/>
  <c r="B66" i="25"/>
  <c r="B65" i="25"/>
  <c r="B64" i="25"/>
  <c r="B43" i="25"/>
  <c r="B42" i="25"/>
  <c r="B41" i="25"/>
  <c r="B20" i="25"/>
  <c r="B19" i="25"/>
  <c r="B18" i="25"/>
  <c r="H32" i="26"/>
  <c r="H31" i="26"/>
  <c r="H30" i="26"/>
  <c r="F32" i="26"/>
  <c r="F31" i="26"/>
  <c r="F30" i="26"/>
  <c r="D32" i="26"/>
  <c r="D31" i="26"/>
  <c r="D30" i="26"/>
  <c r="J158" i="25"/>
  <c r="J157" i="25"/>
  <c r="J156" i="25"/>
  <c r="H158" i="25"/>
  <c r="H157" i="25"/>
  <c r="H156" i="25"/>
  <c r="F158" i="25"/>
  <c r="F157" i="25"/>
  <c r="F156" i="25"/>
  <c r="D158" i="25"/>
  <c r="D157" i="25"/>
  <c r="D156" i="25"/>
  <c r="J137" i="25"/>
  <c r="J135" i="25"/>
  <c r="J136" i="25"/>
  <c r="H137" i="25"/>
  <c r="H136" i="25"/>
  <c r="H135" i="25"/>
  <c r="F137" i="25"/>
  <c r="F136" i="25"/>
  <c r="F135" i="25"/>
  <c r="D137" i="25"/>
  <c r="D136" i="25"/>
  <c r="D135" i="25"/>
  <c r="D112" i="25"/>
  <c r="D111" i="25"/>
  <c r="J112" i="25"/>
  <c r="J111" i="25"/>
  <c r="J110" i="25"/>
  <c r="H112" i="25"/>
  <c r="H111" i="25"/>
  <c r="H110" i="25"/>
  <c r="F112" i="25"/>
  <c r="F111" i="25"/>
  <c r="F110" i="25"/>
  <c r="D110" i="25"/>
  <c r="D91" i="25"/>
  <c r="J91" i="25"/>
  <c r="J90" i="25"/>
  <c r="J89" i="25"/>
  <c r="H91" i="25"/>
  <c r="H90" i="25"/>
  <c r="H89" i="25"/>
  <c r="F91" i="25"/>
  <c r="F90" i="25"/>
  <c r="F89" i="25"/>
  <c r="D90" i="25"/>
  <c r="D89" i="25"/>
  <c r="J66" i="25"/>
  <c r="J65" i="25"/>
  <c r="J64" i="25"/>
  <c r="H66" i="25"/>
  <c r="H65" i="25"/>
  <c r="H64" i="25"/>
  <c r="F66" i="25"/>
  <c r="F65" i="25"/>
  <c r="F64" i="25"/>
  <c r="D66" i="25"/>
  <c r="D65" i="25"/>
  <c r="D64" i="25"/>
  <c r="J43" i="25"/>
  <c r="J42" i="25"/>
  <c r="J41" i="25"/>
  <c r="H43" i="25"/>
  <c r="H42" i="25"/>
  <c r="H41" i="25"/>
  <c r="F43" i="25"/>
  <c r="F42" i="25"/>
  <c r="F41" i="25"/>
  <c r="D43" i="25"/>
  <c r="D42" i="25"/>
  <c r="D41" i="25"/>
  <c r="D20" i="25"/>
  <c r="D19" i="25"/>
  <c r="D18" i="25"/>
  <c r="J20" i="25"/>
  <c r="J19" i="25"/>
  <c r="J18" i="25"/>
  <c r="H20" i="25"/>
  <c r="H19" i="25"/>
  <c r="H18" i="25"/>
  <c r="F20" i="25"/>
  <c r="F19" i="25"/>
  <c r="F18" i="25"/>
  <c r="L121" i="35"/>
  <c r="L120" i="35"/>
  <c r="L119" i="35"/>
  <c r="J121" i="35"/>
  <c r="J120" i="35"/>
  <c r="J119" i="35"/>
  <c r="H121" i="35"/>
  <c r="H120" i="35"/>
  <c r="H119" i="35"/>
  <c r="F121" i="35"/>
  <c r="F120" i="35"/>
  <c r="F119" i="35"/>
  <c r="D121" i="35"/>
  <c r="D120" i="35"/>
  <c r="D119" i="35"/>
  <c r="L84" i="35"/>
  <c r="L83" i="35"/>
  <c r="L82" i="35"/>
  <c r="J84" i="35"/>
  <c r="J83" i="35"/>
  <c r="J82" i="35"/>
  <c r="H84" i="35"/>
  <c r="H83" i="35"/>
  <c r="H82" i="35"/>
  <c r="F84" i="35"/>
  <c r="F83" i="35"/>
  <c r="F82" i="35"/>
  <c r="D84" i="35"/>
  <c r="D83" i="35"/>
  <c r="D82" i="35"/>
  <c r="L49" i="35"/>
  <c r="L48" i="35"/>
  <c r="L47" i="35"/>
  <c r="J49" i="35"/>
  <c r="J48" i="35"/>
  <c r="J47" i="35"/>
  <c r="H49" i="35"/>
  <c r="H48" i="35"/>
  <c r="H47" i="35"/>
  <c r="F49" i="35"/>
  <c r="F48" i="35"/>
  <c r="F47" i="35"/>
  <c r="D49" i="35"/>
  <c r="D48" i="35"/>
  <c r="D47" i="35"/>
  <c r="L14" i="35"/>
  <c r="L13" i="35"/>
  <c r="L12" i="35"/>
  <c r="J14" i="35"/>
  <c r="J13" i="35"/>
  <c r="J12" i="35"/>
  <c r="H14" i="35"/>
  <c r="H13" i="35"/>
  <c r="H12" i="35"/>
  <c r="F14" i="35"/>
  <c r="F13" i="35"/>
  <c r="F12" i="35"/>
  <c r="D14" i="35"/>
  <c r="D13" i="35"/>
  <c r="D12" i="35"/>
  <c r="L224" i="31"/>
  <c r="L223" i="31"/>
  <c r="L222" i="31"/>
  <c r="J224" i="31"/>
  <c r="J223" i="31"/>
  <c r="J222" i="31"/>
  <c r="H224" i="31"/>
  <c r="H223" i="31"/>
  <c r="H222" i="31"/>
  <c r="F224" i="31"/>
  <c r="F223" i="31"/>
  <c r="F222" i="31"/>
  <c r="D224" i="31"/>
  <c r="D223" i="31"/>
  <c r="D222" i="31"/>
  <c r="L189" i="31"/>
  <c r="L188" i="31"/>
  <c r="L187" i="31"/>
  <c r="J189" i="31"/>
  <c r="J188" i="31"/>
  <c r="J187" i="31"/>
  <c r="H189" i="31"/>
  <c r="H188" i="31"/>
  <c r="H187" i="31"/>
  <c r="F189" i="31"/>
  <c r="F188" i="31"/>
  <c r="F187" i="31"/>
  <c r="D189" i="31"/>
  <c r="D188" i="31"/>
  <c r="D187" i="31"/>
  <c r="L154" i="31"/>
  <c r="L153" i="31"/>
  <c r="L152" i="31"/>
  <c r="J154" i="31"/>
  <c r="J153" i="31"/>
  <c r="J152" i="31"/>
  <c r="H154" i="31"/>
  <c r="H153" i="31"/>
  <c r="H152" i="31"/>
  <c r="F154" i="31"/>
  <c r="F153" i="31"/>
  <c r="F152" i="31"/>
  <c r="D154" i="31"/>
  <c r="D153" i="31"/>
  <c r="D152" i="31"/>
  <c r="L119" i="31"/>
  <c r="L118" i="31"/>
  <c r="L117" i="31"/>
  <c r="J119" i="31"/>
  <c r="J118" i="31"/>
  <c r="J117" i="31"/>
  <c r="H119" i="31"/>
  <c r="H118" i="31"/>
  <c r="H117" i="31"/>
  <c r="F118" i="31"/>
  <c r="F119" i="31"/>
  <c r="F117" i="31"/>
  <c r="D119" i="31"/>
  <c r="D118" i="31"/>
  <c r="D117" i="31"/>
  <c r="D12" i="31"/>
  <c r="F12" i="31"/>
  <c r="H12" i="31"/>
  <c r="J12" i="31"/>
  <c r="L12" i="31"/>
  <c r="D13" i="31"/>
  <c r="F13" i="31"/>
  <c r="H13" i="31"/>
  <c r="J13" i="31"/>
  <c r="L13" i="31"/>
  <c r="D14" i="31"/>
  <c r="E14" i="31"/>
  <c r="B14" i="31" s="1"/>
  <c r="G14" i="31"/>
  <c r="H14" i="31" s="1"/>
  <c r="I14" i="31"/>
  <c r="J14" i="31" s="1"/>
  <c r="K14" i="31"/>
  <c r="L14" i="31" s="1"/>
  <c r="D47" i="31"/>
  <c r="F47" i="31"/>
  <c r="H47" i="31"/>
  <c r="J47" i="31"/>
  <c r="L47" i="31"/>
  <c r="D48" i="31"/>
  <c r="F48" i="31"/>
  <c r="H48" i="31"/>
  <c r="J48" i="31"/>
  <c r="L48" i="31"/>
  <c r="D49" i="31"/>
  <c r="F49" i="31"/>
  <c r="H49" i="31"/>
  <c r="J49" i="31"/>
  <c r="L49" i="31"/>
  <c r="D82" i="31"/>
  <c r="F82" i="31"/>
  <c r="H82" i="31"/>
  <c r="J82" i="31"/>
  <c r="L82" i="31"/>
  <c r="D83" i="31"/>
  <c r="F83" i="31"/>
  <c r="H83" i="31"/>
  <c r="J83" i="31"/>
  <c r="L83" i="31"/>
  <c r="D84" i="31"/>
  <c r="F84" i="31"/>
  <c r="H84" i="31"/>
  <c r="J84" i="31"/>
  <c r="L84" i="31"/>
  <c r="D148" i="29"/>
  <c r="F148" i="29"/>
  <c r="H148" i="29"/>
  <c r="D149" i="29"/>
  <c r="F149" i="29"/>
  <c r="H149" i="29"/>
  <c r="D150" i="29"/>
  <c r="F150" i="29"/>
  <c r="H150" i="29"/>
  <c r="D44" i="37"/>
  <c r="F44" i="37"/>
  <c r="H44" i="37"/>
  <c r="D45" i="37"/>
  <c r="F45" i="37"/>
  <c r="H45" i="37"/>
  <c r="D46" i="37"/>
  <c r="F46" i="37"/>
  <c r="H46" i="37"/>
  <c r="D79" i="37"/>
  <c r="F79" i="37"/>
  <c r="D80" i="37"/>
  <c r="F80" i="37"/>
  <c r="D81" i="37"/>
  <c r="F81" i="37"/>
  <c r="F12" i="27"/>
  <c r="H12" i="27"/>
  <c r="J12" i="27"/>
  <c r="D13" i="27"/>
  <c r="F13" i="27"/>
  <c r="H13" i="27"/>
  <c r="D14" i="27"/>
  <c r="F14" i="27"/>
  <c r="H14" i="27"/>
  <c r="D33" i="27"/>
  <c r="F33" i="27"/>
  <c r="H33" i="27"/>
  <c r="J33" i="27"/>
  <c r="F36" i="27"/>
  <c r="J36" i="27"/>
  <c r="F37" i="27"/>
  <c r="J37" i="27"/>
  <c r="F38" i="27"/>
  <c r="J38" i="27"/>
  <c r="D60" i="27"/>
  <c r="F60" i="27"/>
  <c r="J60" i="27"/>
  <c r="D61" i="27"/>
  <c r="F61" i="27"/>
  <c r="J61" i="27"/>
  <c r="D62" i="27"/>
  <c r="F62" i="27"/>
  <c r="J62" i="27"/>
  <c r="D84" i="27"/>
  <c r="F84" i="27"/>
  <c r="H84" i="27"/>
  <c r="J84" i="27"/>
  <c r="D85" i="27"/>
  <c r="F85" i="27"/>
  <c r="H85" i="27"/>
  <c r="J85" i="27"/>
  <c r="D86" i="27"/>
  <c r="F86" i="27"/>
  <c r="H86" i="27"/>
  <c r="J86" i="27"/>
  <c r="D9" i="26"/>
  <c r="F9" i="26"/>
  <c r="H9" i="26"/>
  <c r="D12" i="26"/>
  <c r="F12" i="26"/>
  <c r="H12" i="26"/>
  <c r="D13" i="26"/>
  <c r="F13" i="26"/>
  <c r="H13" i="26"/>
  <c r="D14" i="26"/>
  <c r="F14" i="26"/>
  <c r="H14" i="26"/>
  <c r="D46" i="26"/>
  <c r="F46" i="26"/>
  <c r="H46" i="26"/>
  <c r="D49" i="26"/>
  <c r="F49" i="26"/>
  <c r="H49" i="26"/>
  <c r="D50" i="26"/>
  <c r="F50" i="26"/>
  <c r="H50" i="26"/>
  <c r="D51" i="26"/>
  <c r="F51" i="26"/>
  <c r="H51" i="26"/>
  <c r="D12" i="25"/>
  <c r="F12" i="25"/>
  <c r="D13" i="25"/>
  <c r="F13" i="25"/>
  <c r="D14" i="25"/>
  <c r="F14" i="25"/>
  <c r="J14" i="25"/>
  <c r="D33" i="25"/>
  <c r="F33" i="25"/>
  <c r="H33" i="25"/>
  <c r="J33" i="25"/>
  <c r="D36" i="25"/>
  <c r="F36" i="25"/>
  <c r="H36" i="25"/>
  <c r="J36" i="25"/>
  <c r="D37" i="25"/>
  <c r="F37" i="25"/>
  <c r="H37" i="25"/>
  <c r="J37" i="25"/>
  <c r="D38" i="25"/>
  <c r="F38" i="25"/>
  <c r="H38" i="25"/>
  <c r="D56" i="25"/>
  <c r="F56" i="25"/>
  <c r="H56" i="25"/>
  <c r="J56" i="25"/>
  <c r="D59" i="25"/>
  <c r="F59" i="25"/>
  <c r="H59" i="25"/>
  <c r="J59" i="25"/>
  <c r="D60" i="25"/>
  <c r="F60" i="25"/>
  <c r="H60" i="25"/>
  <c r="D61" i="25"/>
  <c r="F61" i="25"/>
  <c r="H61" i="25"/>
  <c r="D81" i="25"/>
  <c r="F81" i="25"/>
  <c r="H81" i="25"/>
  <c r="J81" i="25"/>
  <c r="D84" i="25"/>
  <c r="F84" i="25"/>
  <c r="H84" i="25"/>
  <c r="D85" i="25"/>
  <c r="F85" i="25"/>
  <c r="H85" i="25"/>
  <c r="D86" i="25"/>
  <c r="F86" i="25"/>
  <c r="H86" i="25"/>
  <c r="D102" i="25"/>
  <c r="F102" i="25"/>
  <c r="H102" i="25"/>
  <c r="J102" i="25"/>
  <c r="D105" i="25"/>
  <c r="F105" i="25"/>
  <c r="H105" i="25"/>
  <c r="D106" i="25"/>
  <c r="F106" i="25"/>
  <c r="H106" i="25"/>
  <c r="D107" i="25"/>
  <c r="F107" i="25"/>
  <c r="H107" i="25"/>
  <c r="D127" i="25"/>
  <c r="F127" i="25"/>
  <c r="D130" i="25"/>
  <c r="D131" i="25"/>
  <c r="F131" i="25"/>
  <c r="D132" i="25"/>
  <c r="D148" i="25"/>
  <c r="F148" i="25"/>
  <c r="H148" i="25"/>
  <c r="D151" i="25"/>
  <c r="D152" i="25"/>
  <c r="F152" i="25"/>
  <c r="D153" i="25"/>
  <c r="F153" i="25"/>
  <c r="C10" i="42"/>
  <c r="C11" i="42"/>
  <c r="C12" i="42"/>
  <c r="C13" i="42"/>
  <c r="C14" i="42"/>
  <c r="C15" i="42"/>
  <c r="C18" i="42"/>
  <c r="D17" i="37"/>
  <c r="B12" i="37"/>
  <c r="B47" i="32" l="1"/>
  <c r="D47" i="32"/>
  <c r="D12" i="29"/>
  <c r="F14" i="31"/>
  <c r="B59" i="29"/>
  <c r="D58" i="35"/>
  <c r="D54" i="31"/>
  <c r="D128" i="31"/>
  <c r="B163" i="31"/>
  <c r="B54" i="35"/>
  <c r="F17" i="29"/>
  <c r="D21" i="29"/>
  <c r="F122" i="29"/>
  <c r="B21" i="29"/>
  <c r="C54" i="29"/>
  <c r="D126" i="35"/>
  <c r="D58" i="31"/>
  <c r="B124" i="31"/>
  <c r="E12" i="29"/>
  <c r="F12" i="29" s="1"/>
  <c r="B23" i="35"/>
  <c r="B126" i="29"/>
  <c r="C117" i="29"/>
  <c r="B122" i="29"/>
  <c r="B56" i="32"/>
  <c r="D117" i="29" l="1"/>
  <c r="B117" i="29"/>
  <c r="B12" i="29"/>
  <c r="B54" i="29"/>
  <c r="D54" i="29"/>
  <c r="B79" i="44"/>
</calcChain>
</file>

<file path=xl/sharedStrings.xml><?xml version="1.0" encoding="utf-8"?>
<sst xmlns="http://schemas.openxmlformats.org/spreadsheetml/2006/main" count="2335" uniqueCount="690">
  <si>
    <t>Worksheet name</t>
  </si>
  <si>
    <t>Contents</t>
  </si>
  <si>
    <t>Notes and Definitions</t>
  </si>
  <si>
    <t>Sampling and Analysis</t>
  </si>
  <si>
    <t>Questions</t>
  </si>
  <si>
    <t>Demographic and descriptive information</t>
  </si>
  <si>
    <t>Respondents</t>
  </si>
  <si>
    <t>Information about the respondents</t>
  </si>
  <si>
    <t>Information About Deceased</t>
  </si>
  <si>
    <t>Information about the deceased</t>
  </si>
  <si>
    <t>Last three months of life</t>
  </si>
  <si>
    <t>Overall Quality</t>
  </si>
  <si>
    <t>Overall quality of care experienced in the last three months</t>
  </si>
  <si>
    <t>Quality of Care (3mth)</t>
  </si>
  <si>
    <t>Quality of care experienced in the last three months</t>
  </si>
  <si>
    <t>Dignity &amp; Respect (3mth)</t>
  </si>
  <si>
    <t>Coordination of Care (3mth)</t>
  </si>
  <si>
    <t>How well services worked together in the last three months</t>
  </si>
  <si>
    <t>Relief of pain (3mth)</t>
  </si>
  <si>
    <t>How well pain was relieved in the last three months</t>
  </si>
  <si>
    <t>Support for Carer (3mth)</t>
  </si>
  <si>
    <t>Support for carers/families in the last three months</t>
  </si>
  <si>
    <t>Patient Needs &amp; Prefs (3mth)</t>
  </si>
  <si>
    <t>Priorities (3mth)</t>
  </si>
  <si>
    <t>Last two days of life</t>
  </si>
  <si>
    <t>Dignity &amp; Respect (2day)</t>
  </si>
  <si>
    <t>Support for Carer (2day)</t>
  </si>
  <si>
    <t>Support for carers/families in the last two days</t>
  </si>
  <si>
    <t>Acknowledgements</t>
  </si>
  <si>
    <t>Background Notes</t>
  </si>
  <si>
    <t>Included were:</t>
  </si>
  <si>
    <t>Place of Death</t>
  </si>
  <si>
    <t>Age and sex of the Respondent</t>
  </si>
  <si>
    <t>This was drawn from questionnaire responses.</t>
  </si>
  <si>
    <t>Symbols and conventions</t>
  </si>
  <si>
    <t>In these tables:</t>
  </si>
  <si>
    <t>Percentages may not add to up 100 due to rounding.</t>
  </si>
  <si>
    <t>·         place of death</t>
  </si>
  <si>
    <t xml:space="preserve">Analysis  </t>
  </si>
  <si>
    <t>Duration of illness</t>
  </si>
  <si>
    <t>Q1</t>
  </si>
  <si>
    <t>Q2</t>
  </si>
  <si>
    <t>Did he/she spend any time at home during the last three months of life?</t>
  </si>
  <si>
    <t>Care at home</t>
  </si>
  <si>
    <t>Q3</t>
  </si>
  <si>
    <t>Q4</t>
  </si>
  <si>
    <t>When he/she was at home in the last three months of life, did all these services work well together?</t>
  </si>
  <si>
    <t>Q5</t>
  </si>
  <si>
    <t>Q6</t>
  </si>
  <si>
    <t>During the last three months of his/her life, while he/she was at home, how well was his/her pain relieved?</t>
  </si>
  <si>
    <t>Urgent care provided out of hours</t>
  </si>
  <si>
    <t>Q7</t>
  </si>
  <si>
    <t>Q8</t>
  </si>
  <si>
    <t>Q9</t>
  </si>
  <si>
    <t>Q10</t>
  </si>
  <si>
    <t>Q11</t>
  </si>
  <si>
    <t>Q12</t>
  </si>
  <si>
    <t>Q13</t>
  </si>
  <si>
    <t>Q14</t>
  </si>
  <si>
    <t>Care from the GP</t>
  </si>
  <si>
    <t>Q15</t>
  </si>
  <si>
    <t>Q16</t>
  </si>
  <si>
    <t>Q17</t>
  </si>
  <si>
    <t>Q18</t>
  </si>
  <si>
    <t>Q19</t>
  </si>
  <si>
    <t>Q20</t>
  </si>
  <si>
    <t>Q21</t>
  </si>
  <si>
    <t>Q22</t>
  </si>
  <si>
    <t>Q23</t>
  </si>
  <si>
    <t>Last Hospital Stay</t>
  </si>
  <si>
    <t>Q24</t>
  </si>
  <si>
    <t>Q25</t>
  </si>
  <si>
    <t>Q26</t>
  </si>
  <si>
    <t>Q27</t>
  </si>
  <si>
    <t>Did the hospital services work well together with his/her GP and other services outside of the hospital?</t>
  </si>
  <si>
    <t>Q28</t>
  </si>
  <si>
    <t>Last Hospice Stay</t>
  </si>
  <si>
    <t>Q29</t>
  </si>
  <si>
    <t>Q30</t>
  </si>
  <si>
    <t>Q31</t>
  </si>
  <si>
    <t>During the last three months of his/her life, while he/she was in the hospice, how well was his/her pain relieved?</t>
  </si>
  <si>
    <t>Q32</t>
  </si>
  <si>
    <t>Q33</t>
  </si>
  <si>
    <t>Q35</t>
  </si>
  <si>
    <t>Overall, how much do you agree with the following statements about communication between you and health care professionals in the last two days of his/her life?</t>
  </si>
  <si>
    <t>Q37</t>
  </si>
  <si>
    <t>Circumstances surrounding his/her death</t>
  </si>
  <si>
    <t>Q38</t>
  </si>
  <si>
    <t>Q39</t>
  </si>
  <si>
    <t>Q40</t>
  </si>
  <si>
    <t>Q41</t>
  </si>
  <si>
    <t>Q42</t>
  </si>
  <si>
    <t>Q44</t>
  </si>
  <si>
    <t>Q46</t>
  </si>
  <si>
    <t>Q50</t>
  </si>
  <si>
    <t>Q52</t>
  </si>
  <si>
    <t>Overall, and taking all services into account, how would you rate his/her care in the last three months of life?</t>
  </si>
  <si>
    <t>Since he/she died, have you talked to anyone from health and social services, or from a bereavement service, about your feelings about his/her illness and death?</t>
  </si>
  <si>
    <t>What was your relationship to him/her?</t>
  </si>
  <si>
    <t>Q55</t>
  </si>
  <si>
    <t>What is your age?</t>
  </si>
  <si>
    <t>Q59</t>
  </si>
  <si>
    <t>Note:</t>
  </si>
  <si>
    <t>Male</t>
  </si>
  <si>
    <t>Female</t>
  </si>
  <si>
    <t>Hospice</t>
  </si>
  <si>
    <t>Cancer</t>
  </si>
  <si>
    <t>Percentages may not sum to 100 due to rounding.</t>
  </si>
  <si>
    <t>Nil or not stated</t>
  </si>
  <si>
    <t>Number of responses</t>
  </si>
  <si>
    <t>Response</t>
  </si>
  <si>
    <t>Nil or invalid responses</t>
  </si>
  <si>
    <t>60 years and over</t>
  </si>
  <si>
    <t>Under 60 years</t>
  </si>
  <si>
    <t>All responses</t>
  </si>
  <si>
    <t>Someone else</t>
  </si>
  <si>
    <t>Friend</t>
  </si>
  <si>
    <t>Friend / neighbour</t>
  </si>
  <si>
    <t>Other relative</t>
  </si>
  <si>
    <t>Parent</t>
  </si>
  <si>
    <t>Son-in-law/Daughter-in-law</t>
  </si>
  <si>
    <t>Brother/Sister</t>
  </si>
  <si>
    <t>Son/Daughter</t>
  </si>
  <si>
    <t>Husband/Wife/Partner</t>
  </si>
  <si>
    <t>Relative</t>
  </si>
  <si>
    <t>Less than 24 hours</t>
  </si>
  <si>
    <t>One day or more but less than one week</t>
  </si>
  <si>
    <t xml:space="preserve">One week or more but less than one month </t>
  </si>
  <si>
    <t>One month or more but less than six months</t>
  </si>
  <si>
    <t>Six months or more but less than one year</t>
  </si>
  <si>
    <t>One year or more</t>
  </si>
  <si>
    <t>Services received in the last 3 months</t>
  </si>
  <si>
    <t>Yes</t>
  </si>
  <si>
    <t>No</t>
  </si>
  <si>
    <t>Don't know</t>
  </si>
  <si>
    <t>Nil response</t>
  </si>
  <si>
    <t>Stayed in</t>
  </si>
  <si>
    <t>Service Used (any setting)</t>
  </si>
  <si>
    <t>If needed to contact a health professional or something urgent in the evening or at the weekend:</t>
  </si>
  <si>
    <t>District nurses</t>
  </si>
  <si>
    <t>Used 'lifeline' pendant</t>
  </si>
  <si>
    <t>A hospice</t>
  </si>
  <si>
    <t>Visited at home by:</t>
  </si>
  <si>
    <t>usual GP</t>
  </si>
  <si>
    <t>another GP</t>
  </si>
  <si>
    <t>Given advice:</t>
  </si>
  <si>
    <t>Medical advice over the phone</t>
  </si>
  <si>
    <t>to go to an out-of-hours GP surgery</t>
  </si>
  <si>
    <t>Something else</t>
  </si>
  <si>
    <t>Not sure</t>
  </si>
  <si>
    <t>Very easy</t>
  </si>
  <si>
    <t>Fairly easy</t>
  </si>
  <si>
    <t>Fairly difficult</t>
  </si>
  <si>
    <t>Very difficult</t>
  </si>
  <si>
    <t>All respondents</t>
  </si>
  <si>
    <t>Cause of death</t>
  </si>
  <si>
    <t>Cardiovascular disease</t>
  </si>
  <si>
    <t>Other</t>
  </si>
  <si>
    <t>Age at death</t>
  </si>
  <si>
    <t>80 years and over</t>
  </si>
  <si>
    <t>No religion</t>
  </si>
  <si>
    <t>Buddhist</t>
  </si>
  <si>
    <t>Outstanding</t>
  </si>
  <si>
    <t>Excellent</t>
  </si>
  <si>
    <t>Good</t>
  </si>
  <si>
    <t>Fair</t>
  </si>
  <si>
    <t>Poor</t>
  </si>
  <si>
    <t>Place of death</t>
  </si>
  <si>
    <t>Sex of deceased</t>
  </si>
  <si>
    <t>Males</t>
  </si>
  <si>
    <t>Females</t>
  </si>
  <si>
    <t>Always</t>
  </si>
  <si>
    <t>Most of the time</t>
  </si>
  <si>
    <t>Some of the time</t>
  </si>
  <si>
    <t>Never</t>
  </si>
  <si>
    <t>Yes, definitely</t>
  </si>
  <si>
    <t>Yes, to some extent</t>
  </si>
  <si>
    <t>No, they did not work well together</t>
  </si>
  <si>
    <t>Partially</t>
  </si>
  <si>
    <t>Not at all</t>
  </si>
  <si>
    <t>Age of respondent</t>
  </si>
  <si>
    <t>No, not at all</t>
  </si>
  <si>
    <t>Yes, certainly</t>
  </si>
  <si>
    <t>Yes, probably</t>
  </si>
  <si>
    <t>Probably not</t>
  </si>
  <si>
    <t>No, definitely</t>
  </si>
  <si>
    <t>Reported duration of illness</t>
  </si>
  <si>
    <t>&lt; 24hrs</t>
  </si>
  <si>
    <t>1 day - 1 month</t>
  </si>
  <si>
    <t>1 - &lt; 6 months</t>
  </si>
  <si>
    <t>6 - &lt;12 months</t>
  </si>
  <si>
    <t>1 year or more</t>
  </si>
  <si>
    <t>At home</t>
  </si>
  <si>
    <t>In a hospice</t>
  </si>
  <si>
    <t>In a hospital</t>
  </si>
  <si>
    <t>In a care home</t>
  </si>
  <si>
    <t>Somewhere else</t>
  </si>
  <si>
    <t>There already</t>
  </si>
  <si>
    <t>Not clear was dying</t>
  </si>
  <si>
    <t>Not able to get there</t>
  </si>
  <si>
    <t>Strongly agree</t>
  </si>
  <si>
    <t>Agree</t>
  </si>
  <si>
    <t>Disagree</t>
  </si>
  <si>
    <t>Strongly disagree</t>
  </si>
  <si>
    <t>No, but I would have liked to</t>
  </si>
  <si>
    <t>No, but I did not want to anyway</t>
  </si>
  <si>
    <t>Sex of Respondent</t>
  </si>
  <si>
    <t>How much do you agree with the following statement?</t>
  </si>
  <si>
    <t>Communication (2day)</t>
  </si>
  <si>
    <t>Overall quality of care experienced in the last two days</t>
  </si>
  <si>
    <t xml:space="preserve"> </t>
  </si>
  <si>
    <t>Overall care (2day)</t>
  </si>
  <si>
    <t>Patient Care (2day)</t>
  </si>
  <si>
    <t>Communication between carer and health care professionals in the last two days</t>
  </si>
  <si>
    <t>Yes, we got some support but not as much as we needed</t>
  </si>
  <si>
    <t>Care at Home</t>
  </si>
  <si>
    <t>to ring to another number to get advice</t>
  </si>
  <si>
    <t xml:space="preserve">  </t>
  </si>
  <si>
    <t>Main illness</t>
  </si>
  <si>
    <t xml:space="preserve">Cancer </t>
  </si>
  <si>
    <t>Residential care facility</t>
  </si>
  <si>
    <t>Q43b. Hospital Nurses</t>
  </si>
  <si>
    <t>Q39a. Hospital Doctors</t>
  </si>
  <si>
    <t>Q39b. Hospital Nurses</t>
  </si>
  <si>
    <t>Last Residential Care Facility</t>
  </si>
  <si>
    <t>Q6. Overall, in the last 3 months of care do you feel that you and your whānau/family got as much help and support from health and community services as you needed when caring for him/her?</t>
  </si>
  <si>
    <t>Q34a. Hospice Doctors</t>
  </si>
  <si>
    <t>Q34b. Hospice Nurses</t>
  </si>
  <si>
    <t>Main illnes</t>
  </si>
  <si>
    <t>CARE AT HOME</t>
  </si>
  <si>
    <t xml:space="preserve">When he/she was at home in the last three months of life, did he/she get any help at home from any of the services listed below? </t>
  </si>
  <si>
    <t>Overall, in the last 3 months of care do you feel that you and your whānau/family got as much help and support from health and community services as you needed when caring for him/her?</t>
  </si>
  <si>
    <t>During the last 3 months of his/her life, when he/she was at home, did he/she get any help from whānau/ family or friends with any of these tasks?</t>
  </si>
  <si>
    <t>How much time did whānau/family and friends spend on these tasks per week?</t>
  </si>
  <si>
    <t>Who would you say spent the most time helping with these tasks?</t>
  </si>
  <si>
    <t>URGENT CARE NEEDED WHILE AT HOME</t>
  </si>
  <si>
    <t>In the last three months of life, while he/she was at home, did he/she, or someone on his/her behalf, ever need to contact a health professional for something urgent?</t>
  </si>
  <si>
    <t>Was such contact ever made after hours or at the weekend?</t>
  </si>
  <si>
    <t>What happened as a result?</t>
  </si>
  <si>
    <t>The last time he/she needed urgent care, who did he/she contact, or who was contacted on his/her behalf?</t>
  </si>
  <si>
    <t>Overall on this occasion, do you think that the health services responded in the right way?</t>
  </si>
  <si>
    <t>Overall, do you feel that the care he/she got when he/she needed care urgently in the last three months of life was:</t>
  </si>
  <si>
    <t>How often in the last 3 months of his/her life did the district nurse visit (at the most frequent time)?</t>
  </si>
  <si>
    <t>How much of the time was he/she treated with respect and dignity by the district nurses in the last 3 months of life?</t>
  </si>
  <si>
    <t>CARE FROM THE GP</t>
  </si>
  <si>
    <t>In the last 3 months, how often did he/she see the GP he/she preferred to see?</t>
  </si>
  <si>
    <t>How much of the time was he/she treated with respect and dignity by the GPs in the last 3 months of life?</t>
  </si>
  <si>
    <t>Were you able to discuss any worries and fears you may have had about his/her condition, treatment or tests with the GPs in the last 3 months of life?</t>
  </si>
  <si>
    <t>Overall, if the GP visited him/her in the last three months, how easy or difficult was it to get him/her to visit?</t>
  </si>
  <si>
    <t>Overall, do you feel that the care he/she got from the GP in the last three months of life was:</t>
  </si>
  <si>
    <t>LAST RESIDENTIAL CARE FACILITY</t>
  </si>
  <si>
    <t>Did he/she live or stay in a residential care facility at any time during his/her last three months of life?</t>
  </si>
  <si>
    <t>How much of the time was he/she treated with respect and dignity by the staff at the last residential care facility he/she stayed in?</t>
  </si>
  <si>
    <t>During the last three months of his/her life, while he/she was in the residential care facility, how well was his/her pain relieved?</t>
  </si>
  <si>
    <t>Overall, do you feel that the care he/she got from the residential care facility in the last three months of his/her life was:</t>
  </si>
  <si>
    <t>LAST HOSPICE STAY</t>
  </si>
  <si>
    <t>Did he/she stay in a hospice at any time during his/her last three months of life?</t>
  </si>
  <si>
    <t>How much of the time was he/she treated with respect and dignity by the hospice doctors?</t>
  </si>
  <si>
    <t>How much of the time was he/she treated with respect and dignity by the hospice nurses?</t>
  </si>
  <si>
    <t>Overall, do you feel that the care he/she got from the hospice in the last three months of his/her life was:</t>
  </si>
  <si>
    <t>LAST HOSPITAL STAY</t>
  </si>
  <si>
    <t>During this last hospital admission, how much of the time was he treated with respect and dignity by the hospital doctors and nurses?</t>
  </si>
  <si>
    <t>During this last hospital admission, how well was his/her pain relieved?</t>
  </si>
  <si>
    <t xml:space="preserve">There was enough help available to meet his personal needs (such as toileting) </t>
  </si>
  <si>
    <t xml:space="preserve">There was enough help with nursing care, such as giving medicine and helping him find a comfortable position in bed </t>
  </si>
  <si>
    <t>The bed area &amp; surrounding environment had adequate privacy for him.</t>
  </si>
  <si>
    <t>In the last 2 days of life he had sufficient pain relief.</t>
  </si>
  <si>
    <t>In the last 2 days of life he had support to eat or receive nutrition if he wished.</t>
  </si>
  <si>
    <t>In the last two days of life he had support to drink or receive food if he wished.</t>
  </si>
  <si>
    <t>In the last 2 days of life his emotional needs were considered and supported.</t>
  </si>
  <si>
    <t>In the last 2 days of life his spiritual and/or religious needs were considered and supported.</t>
  </si>
  <si>
    <t>In the last  2 days of life efforts were made to make sure he was in the place he most wanted to be cared for.</t>
  </si>
  <si>
    <t>I/we were kept informed on his condition and care.</t>
  </si>
  <si>
    <t>I/we had enough time with staff to ask questions and discuss his condition and care.</t>
  </si>
  <si>
    <t>I/we understood information provided to us.</t>
  </si>
  <si>
    <t xml:space="preserve">In the last 2 days of his life you had a supportive relationship with the health care professionals.
</t>
  </si>
  <si>
    <t>When he was dying, did he know he was likely to die?</t>
  </si>
  <si>
    <t>Did a doctor, nurse or other healthcare professional tell him he was likely to die?</t>
  </si>
  <si>
    <t>In your opinion, did this person break the news to him in a sensitive and caring way?</t>
  </si>
  <si>
    <t>Do you think he should have been told he was dying?</t>
  </si>
  <si>
    <t>Did you or the whānau/family know he was likely to die?</t>
  </si>
  <si>
    <t>Did a doctor, nurse or other healthcare professional tell you or the whānau/family he was likely to die?</t>
  </si>
  <si>
    <t>Did the person who told you he was likely to die break the news to you in a sensitive and caring way?</t>
  </si>
  <si>
    <t>Were you contacted soon enough to give you time to be with him before he died?</t>
  </si>
  <si>
    <t>Did he ever say where he would like to die?</t>
  </si>
  <si>
    <t xml:space="preserve">Where did he say that he would like to die? </t>
  </si>
  <si>
    <t>Did the healthcare staff has a record of this?</t>
  </si>
  <si>
    <t>Do you think he had enough choice about where he died?</t>
  </si>
  <si>
    <t>On balance, do you think that he died in the right place?</t>
  </si>
  <si>
    <t>Were you or his family given enough help and support by the healthcare team at the actual time of his/her death?</t>
  </si>
  <si>
    <t>After he/she died, did staff deal with you or his/her Whānau/family in a sensitive manner?</t>
  </si>
  <si>
    <t>Looking back over the last three months of his/her life, was he/she involved about decisions about his/her care as much as he/she would have wanted?</t>
  </si>
  <si>
    <t>Q68 Looking back over the last three months of his/her life, were you involved in decisions about his/her care as much as you would have wanted?</t>
  </si>
  <si>
    <t>Looking back over the last three months of his/her life, were any decisions made about his/her care that he/she would not have wanted?</t>
  </si>
  <si>
    <t>VOICES NZ Survey Questions</t>
  </si>
  <si>
    <t>What was his main illness (such as heart failure, cancer, diabetics, etc.)</t>
  </si>
  <si>
    <t xml:space="preserve">How long had he been ill before he died? </t>
  </si>
  <si>
    <t>If he was not ill - he died suddenly - go to question Q51</t>
  </si>
  <si>
    <t>How did the district nurses show (or not show) that they were treating him with respect and dignity?</t>
  </si>
  <si>
    <t>Overall, do feel that the care he got from the district nurses in the last three months of life was:</t>
  </si>
  <si>
    <t>How did the GP show (or not show) he/he was treating him with respect and dignity?</t>
  </si>
  <si>
    <t>How did the staff show (or not show) they were treating him with respect and dignity?</t>
  </si>
  <si>
    <t>Q34a</t>
  </si>
  <si>
    <t>Q34b</t>
  </si>
  <si>
    <t>How did the doctors and nurses show (or not show) they were treating him with respect and dignity?</t>
  </si>
  <si>
    <t>Q36</t>
  </si>
  <si>
    <t>Did he stay in hospital at any time during his last three months of life?</t>
  </si>
  <si>
    <t>Q43a</t>
  </si>
  <si>
    <t>Q43b</t>
  </si>
  <si>
    <t>During his last two days, he was at home/residential care facilitity/ hospital/ hospice/ other all the time</t>
  </si>
  <si>
    <t>Q45a</t>
  </si>
  <si>
    <t>Q45b</t>
  </si>
  <si>
    <t xml:space="preserve">Q47a
</t>
  </si>
  <si>
    <t xml:space="preserve">Q47b
</t>
  </si>
  <si>
    <t xml:space="preserve">Q47c
</t>
  </si>
  <si>
    <t>Q48a</t>
  </si>
  <si>
    <t>Q48b</t>
  </si>
  <si>
    <t>Q48c</t>
  </si>
  <si>
    <t>Q48d</t>
  </si>
  <si>
    <t xml:space="preserve">In the last 2 days of life care and attention were given to problems apart from pain, thirst and hunger.
</t>
  </si>
  <si>
    <t>Q48e</t>
  </si>
  <si>
    <t>Q48f</t>
  </si>
  <si>
    <t>Q48g</t>
  </si>
  <si>
    <t>Q49a</t>
  </si>
  <si>
    <t>Q49b</t>
  </si>
  <si>
    <t>Q49c</t>
  </si>
  <si>
    <t xml:space="preserve">Q51
</t>
  </si>
  <si>
    <t xml:space="preserve">Q53
</t>
  </si>
  <si>
    <t xml:space="preserve">Q54
</t>
  </si>
  <si>
    <t xml:space="preserve">Q56
</t>
  </si>
  <si>
    <t xml:space="preserve">Q57
</t>
  </si>
  <si>
    <t>DISTRICT NURSES</t>
  </si>
  <si>
    <t>EXPERIENCES IN THE LAST 2 DAYS OF LIFE</t>
  </si>
  <si>
    <t>CIRCUMSTANCES SURROUNDING HIS/HER DEATH</t>
  </si>
  <si>
    <t xml:space="preserve">Q58
</t>
  </si>
  <si>
    <t>Where did he die?</t>
  </si>
  <si>
    <t xml:space="preserve">Q60
</t>
  </si>
  <si>
    <t xml:space="preserve">Q61
</t>
  </si>
  <si>
    <t>Q62</t>
  </si>
  <si>
    <t xml:space="preserve">Q63
</t>
  </si>
  <si>
    <t xml:space="preserve">Q65
</t>
  </si>
  <si>
    <t xml:space="preserve">Q66
</t>
  </si>
  <si>
    <t xml:space="preserve">Q68
</t>
  </si>
  <si>
    <t xml:space="preserve">Q64
</t>
  </si>
  <si>
    <t xml:space="preserve">Q67
</t>
  </si>
  <si>
    <t xml:space="preserve">Q69
</t>
  </si>
  <si>
    <t xml:space="preserve">Q70
</t>
  </si>
  <si>
    <t xml:space="preserve">Q71
</t>
  </si>
  <si>
    <t>Q73</t>
  </si>
  <si>
    <t>Q74</t>
  </si>
  <si>
    <t>Q75</t>
  </si>
  <si>
    <t>Q76</t>
  </si>
  <si>
    <t>Q77</t>
  </si>
  <si>
    <t>Q78</t>
  </si>
  <si>
    <t>Q79</t>
  </si>
  <si>
    <t>Q80</t>
  </si>
  <si>
    <t>Q81</t>
  </si>
  <si>
    <t>Q82</t>
  </si>
  <si>
    <t>Q83</t>
  </si>
  <si>
    <t xml:space="preserve">Did he complete an Advance Care Plan (ACP)? </t>
  </si>
  <si>
    <t>How satisfied was he with the conversations he had with the health professionals in completing the ACP?</t>
  </si>
  <si>
    <t>Were you involved in the conversations related to completing the ACP?</t>
  </si>
  <si>
    <t>If yes, how satisfied were you with these conversations?</t>
  </si>
  <si>
    <t>In your opinion, were his preferences as outlined in the ACP followed?</t>
  </si>
  <si>
    <t>INFORMATION ABOUT THE DECEASED &amp; THE RESPONDENT</t>
  </si>
  <si>
    <t>Are you: Male/Female/Other/Prefer not to say</t>
  </si>
  <si>
    <t>Please could you indicate to the ethnic group(s) you belong to?</t>
  </si>
  <si>
    <t>Please indicate the nationality or ethnic group s/he belonged to?</t>
  </si>
  <si>
    <t>What was his age when he died?</t>
  </si>
  <si>
    <t>What was his religion?</t>
  </si>
  <si>
    <t>Q78. What is your age?</t>
  </si>
  <si>
    <t>20-29 years</t>
  </si>
  <si>
    <t>30-39 years</t>
  </si>
  <si>
    <t>40-49 years</t>
  </si>
  <si>
    <t>50-59 years</t>
  </si>
  <si>
    <t>60-69 years</t>
  </si>
  <si>
    <t>70-79 years</t>
  </si>
  <si>
    <t>80 plus years</t>
  </si>
  <si>
    <t>Q79. Are you:</t>
  </si>
  <si>
    <t>New Zealand European/Pakeha</t>
  </si>
  <si>
    <t>Māori</t>
  </si>
  <si>
    <t>United Kingdom</t>
  </si>
  <si>
    <t>European</t>
  </si>
  <si>
    <t>Tongan</t>
  </si>
  <si>
    <t>Chinese</t>
  </si>
  <si>
    <t>Completely, 
all of the time</t>
  </si>
  <si>
    <t>Completely, 
some of the time</t>
  </si>
  <si>
    <t>Neither agree 
nor disagree</t>
  </si>
  <si>
    <t>Don't know (6)</t>
  </si>
  <si>
    <t>Don't know (14)</t>
  </si>
  <si>
    <t>Don't know (1)</t>
  </si>
  <si>
    <t>Don't know (7)</t>
  </si>
  <si>
    <t>Don't know (4)</t>
  </si>
  <si>
    <t>He/she did not receive any care (30)</t>
  </si>
  <si>
    <t>Nil or invalid responses (263)</t>
  </si>
  <si>
    <t>Don't know (90)</t>
  </si>
  <si>
    <t>Nil or invalid responses (3)</t>
  </si>
  <si>
    <t>Does not apply (234)</t>
  </si>
  <si>
    <t>Nil or invalid responses (245)</t>
  </si>
  <si>
    <t>Don't know (13)</t>
  </si>
  <si>
    <t>Nil or invalid responses (250)</t>
  </si>
  <si>
    <t>Percent</t>
  </si>
  <si>
    <t>n = 0 and percent = 0%</t>
  </si>
  <si>
    <t>Don't know (15)</t>
  </si>
  <si>
    <t>Nil or invalid responses (232)</t>
  </si>
  <si>
    <t>Don't know (3)</t>
  </si>
  <si>
    <t>Nil or invalid responses (437)</t>
  </si>
  <si>
    <t>He/she was not able to be involved (112)</t>
  </si>
  <si>
    <t>Not sure (28)</t>
  </si>
  <si>
    <t>Nil or invalid responses (26)</t>
  </si>
  <si>
    <t>Frequency</t>
  </si>
  <si>
    <t>Nil or invalid responses (42)</t>
  </si>
  <si>
    <t>Invalid or nil response (23)</t>
  </si>
  <si>
    <t>Don't know (16)</t>
  </si>
  <si>
    <t>Does not apply (38)</t>
  </si>
  <si>
    <t>Don't know (12)</t>
  </si>
  <si>
    <t>Does not apoly (111)</t>
  </si>
  <si>
    <t>Nil or invalid responses (50)</t>
  </si>
  <si>
    <t>Don't know (11)</t>
  </si>
  <si>
    <t>Does not apply (101)</t>
  </si>
  <si>
    <t>Nil or invalid responses (51)</t>
  </si>
  <si>
    <t>Does not apply (48)</t>
  </si>
  <si>
    <t>Don't know (19)</t>
  </si>
  <si>
    <t>Nil or invalid responses (52)</t>
  </si>
  <si>
    <t>Don't know (26)</t>
  </si>
  <si>
    <t>Does not apply (61)</t>
  </si>
  <si>
    <t>Nil or invalid responses (53)</t>
  </si>
  <si>
    <t>Don't know (35)</t>
  </si>
  <si>
    <t>Does not apply (145)</t>
  </si>
  <si>
    <t>Nil or invalid responses (56)</t>
  </si>
  <si>
    <t>Don't know (23)</t>
  </si>
  <si>
    <t>Does not apply (62)</t>
  </si>
  <si>
    <t>Nil or invalid responses (54)</t>
  </si>
  <si>
    <t>Does not apply (16)</t>
  </si>
  <si>
    <t>Don't know (2)</t>
  </si>
  <si>
    <t>Nil or invalid responses (48)</t>
  </si>
  <si>
    <t>Does not apply (17)</t>
  </si>
  <si>
    <t>Does not apply (20)</t>
  </si>
  <si>
    <t>Does not apply (11)</t>
  </si>
  <si>
    <t>Nil or invalid responses (49)</t>
  </si>
  <si>
    <t>under 60 years</t>
  </si>
  <si>
    <t xml:space="preserve">60–79 years </t>
  </si>
  <si>
    <t>80 years and above</t>
  </si>
  <si>
    <t>Nil or invalid responses (349)</t>
  </si>
  <si>
    <t>Nil or invalid responses (242)</t>
  </si>
  <si>
    <t>Nil or invalid responses (247)</t>
  </si>
  <si>
    <t>Nil or invalid responses (239)</t>
  </si>
  <si>
    <t>Nil or invalid responses (230)</t>
  </si>
  <si>
    <t>Nil or invalid responses (441)</t>
  </si>
  <si>
    <t>Nil or invalid responses (436)</t>
  </si>
  <si>
    <t>In an ambulance on the way to hospital/hospice</t>
  </si>
  <si>
    <t>In an ambulance on the way 
to hospital/hospice</t>
  </si>
  <si>
    <t xml:space="preserve">Residential care facility </t>
  </si>
  <si>
    <t>60-79 years</t>
  </si>
  <si>
    <t>80 year and over</t>
  </si>
  <si>
    <t>In his/her own home</t>
  </si>
  <si>
    <t>In the home of another family member or friend</t>
  </si>
  <si>
    <t>Home (total)</t>
  </si>
  <si>
    <t>Hospital (total)</t>
  </si>
  <si>
    <t>In a hospital ward</t>
  </si>
  <si>
    <t>In a hospital A&amp;E Dept</t>
  </si>
  <si>
    <t>In a hospital ICU</t>
  </si>
  <si>
    <t>As far as you are able to say, how much do you agree with the following statements about the overall level of care given by health and social care professionals to her/him in the last two days of life?</t>
  </si>
  <si>
    <t>Don't know (76)</t>
  </si>
  <si>
    <r>
      <t xml:space="preserve">Q48a. In the last two days of life he/she had sufficient pain relief </t>
    </r>
    <r>
      <rPr>
        <sz val="12"/>
        <rFont val="Calibri"/>
        <family val="2"/>
      </rPr>
      <t>(Tick one only)</t>
    </r>
  </si>
  <si>
    <r>
      <t xml:space="preserve">Q48b. In the last two days of life he/she had support to eat or receive nutrition if he/she wished </t>
    </r>
    <r>
      <rPr>
        <sz val="12"/>
        <rFont val="Calibri"/>
        <family val="2"/>
      </rPr>
      <t>(Tick one only)</t>
    </r>
  </si>
  <si>
    <r>
      <t xml:space="preserve">Q48c. In the last two days of life he/she had support to drink or receive food if he/she wished </t>
    </r>
    <r>
      <rPr>
        <sz val="12"/>
        <rFont val="Calibri"/>
        <family val="2"/>
      </rPr>
      <t>(Tick one only)</t>
    </r>
  </si>
  <si>
    <r>
      <t xml:space="preserve">Q48d. In the last two days of life care and attention were given to problems apart from pain, thirst and hunger </t>
    </r>
    <r>
      <rPr>
        <sz val="12"/>
        <rFont val="Calibri"/>
        <family val="2"/>
      </rPr>
      <t>(Tick one only)</t>
    </r>
  </si>
  <si>
    <r>
      <t xml:space="preserve">Q48e. In the last two days of life his/her emotional needs were considered and supported </t>
    </r>
    <r>
      <rPr>
        <sz val="12"/>
        <rFont val="Calibri"/>
        <family val="2"/>
      </rPr>
      <t>(Tick one only)</t>
    </r>
  </si>
  <si>
    <r>
      <t xml:space="preserve">Q48f. In the last two days of life his/her spiritual and/or religious needs were considered and supported </t>
    </r>
    <r>
      <rPr>
        <sz val="12"/>
        <rFont val="Calibri"/>
        <family val="2"/>
      </rPr>
      <t>(Tick one only)</t>
    </r>
  </si>
  <si>
    <r>
      <t xml:space="preserve">Q48g. In the last two days of life efforts were made to make sure he /she was in the place he/she most wanted to be cared for </t>
    </r>
    <r>
      <rPr>
        <sz val="12"/>
        <rFont val="Calibri"/>
        <family val="2"/>
      </rPr>
      <t>(Tick one only)</t>
    </r>
  </si>
  <si>
    <r>
      <t xml:space="preserve">Q60. Did he/she ever say where he/she would like to die? </t>
    </r>
    <r>
      <rPr>
        <sz val="12"/>
        <rFont val="Calibri"/>
        <family val="2"/>
      </rPr>
      <t>(Tick one only)</t>
    </r>
  </si>
  <si>
    <r>
      <t xml:space="preserve">Q61. Where did he/she say that he/she would like to die? </t>
    </r>
    <r>
      <rPr>
        <sz val="12"/>
        <rFont val="Calibri"/>
        <family val="2"/>
      </rPr>
      <t>(Tick one only)</t>
    </r>
  </si>
  <si>
    <r>
      <t xml:space="preserve">Q62. Did the health care staff have a record of this? </t>
    </r>
    <r>
      <rPr>
        <sz val="12"/>
        <rFont val="Calibri"/>
        <family val="2"/>
      </rPr>
      <t>(Tick one only)</t>
    </r>
  </si>
  <si>
    <r>
      <t xml:space="preserve">Q63. Do you think he/she had enough choice about where he/she died? </t>
    </r>
    <r>
      <rPr>
        <sz val="12"/>
        <rFont val="Calibri"/>
        <family val="2"/>
      </rPr>
      <t>(Tick one only)</t>
    </r>
  </si>
  <si>
    <r>
      <t xml:space="preserve">Q64. On balance, do you think that he/she died in the right place? </t>
    </r>
    <r>
      <rPr>
        <sz val="12"/>
        <rFont val="Calibri"/>
        <family val="2"/>
      </rPr>
      <t>(Tick one only)</t>
    </r>
  </si>
  <si>
    <r>
      <t xml:space="preserve">Q58. Were you contacted soon enough to give you time to be with him/her before he/she died? </t>
    </r>
    <r>
      <rPr>
        <sz val="12"/>
        <rFont val="Calibri"/>
        <family val="2"/>
      </rPr>
      <t>(Tick one only)</t>
    </r>
    <r>
      <rPr>
        <vertAlign val="superscript"/>
        <sz val="12"/>
        <rFont val="Calibri"/>
        <family val="2"/>
      </rPr>
      <t>1</t>
    </r>
  </si>
  <si>
    <r>
      <t xml:space="preserve">Q53. In your opinion, did the person who told him/her he/she was likely to die break the news to him/her in a sensitive and caring way? </t>
    </r>
    <r>
      <rPr>
        <sz val="12"/>
        <rFont val="Calibri"/>
        <family val="2"/>
      </rPr>
      <t>(Tick one only)</t>
    </r>
  </si>
  <si>
    <r>
      <t xml:space="preserve">Q67. Looking back over the last three months of his/her life, was he/she involved in decisions about his/her care as much as he/she would have wanted? </t>
    </r>
    <r>
      <rPr>
        <sz val="12"/>
        <rFont val="Calibri"/>
        <family val="2"/>
      </rPr>
      <t>(Tick one only)</t>
    </r>
  </si>
  <si>
    <r>
      <t xml:space="preserve">Q69. Looking back over the last three months of his/her life were any decisions made about his/her care that he/she would not have wanted? </t>
    </r>
    <r>
      <rPr>
        <sz val="12"/>
        <rFont val="Calibri"/>
        <family val="2"/>
      </rPr>
      <t>(Tick one only)</t>
    </r>
  </si>
  <si>
    <r>
      <t xml:space="preserve">Q10. During the last three months of his/her life, while he/she was at home, how well was his/her pain relieved? </t>
    </r>
    <r>
      <rPr>
        <sz val="12"/>
        <rFont val="Calibri"/>
        <family val="2"/>
      </rPr>
      <t>(Tick one only)</t>
    </r>
  </si>
  <si>
    <r>
      <t xml:space="preserve">Q31. During the last three months of his/her life, while he/she was in the residential care facility, how well was his/her pain relieved? </t>
    </r>
    <r>
      <rPr>
        <sz val="12"/>
        <rFont val="Calibri"/>
        <family val="2"/>
      </rPr>
      <t>(Tick one only)</t>
    </r>
  </si>
  <si>
    <r>
      <t xml:space="preserve">Q41. During his/her last hospital admission, how well was his/her pain relieved? </t>
    </r>
    <r>
      <rPr>
        <sz val="12"/>
        <rFont val="Calibri"/>
        <family val="2"/>
      </rPr>
      <t>(Tick one only)</t>
    </r>
  </si>
  <si>
    <r>
      <t xml:space="preserve">Q36. During the last three months of his/her life, while he/she was in the hospice, how well was his/her pain relieved? </t>
    </r>
    <r>
      <rPr>
        <sz val="12"/>
        <rFont val="Calibri"/>
        <family val="2"/>
      </rPr>
      <t>(Tick one only)</t>
    </r>
  </si>
  <si>
    <r>
      <t xml:space="preserve">Q5. When he/she was at home in the last three months of life, did all these services work well together? </t>
    </r>
    <r>
      <rPr>
        <sz val="12"/>
        <rFont val="Calibri"/>
        <family val="2"/>
      </rPr>
      <t>(Tick one only)</t>
    </r>
  </si>
  <si>
    <r>
      <t xml:space="preserve">Q42. Did the hospital services work well together with his/her GP and other services outside of the hospital? </t>
    </r>
    <r>
      <rPr>
        <sz val="12"/>
        <rFont val="Calibri"/>
        <family val="2"/>
      </rPr>
      <t>(Tick one only)</t>
    </r>
  </si>
  <si>
    <r>
      <t xml:space="preserve">Q19. How much of the time was he/she treated with respect and dignity by the district nurses in the last three months of his/her life </t>
    </r>
    <r>
      <rPr>
        <sz val="12"/>
        <rFont val="Calibri"/>
        <family val="2"/>
      </rPr>
      <t>(Tick one only)</t>
    </r>
  </si>
  <si>
    <r>
      <t xml:space="preserve">Q23. How much of the time was he/she treated with respect and dignity by the GPs in the last three months of his/her life? </t>
    </r>
    <r>
      <rPr>
        <sz val="12"/>
        <rFont val="Calibri"/>
        <family val="2"/>
      </rPr>
      <t>(Tick one only)</t>
    </r>
  </si>
  <si>
    <r>
      <t xml:space="preserve">Q29. How much of the time was he/she treated with respect and dignity by the staff at the last residential care facility they stayed in? </t>
    </r>
    <r>
      <rPr>
        <sz val="12"/>
        <rFont val="Calibri"/>
        <family val="2"/>
      </rPr>
      <t>(Tick one only)</t>
    </r>
  </si>
  <si>
    <r>
      <t xml:space="preserve">Q34. How much of the time was he/she treated with respect and dignity by the hospice doctors and nurses? </t>
    </r>
    <r>
      <rPr>
        <sz val="12"/>
        <rFont val="Calibri"/>
        <family val="2"/>
      </rPr>
      <t>(Please answer for both doctors and nurses)</t>
    </r>
  </si>
  <si>
    <t>Q39. During this last hospital admission, how much of the time was he/she treated with respect and dignity by the hospital doctors and nurses? (Please answer for both doctors and nurses)</t>
  </si>
  <si>
    <t>DIGNITY &amp; RESPECT (LAST 3 MTHS)</t>
  </si>
  <si>
    <t>COORDINATION OF CARE (LAST 3 MTHS)</t>
  </si>
  <si>
    <t>RELIEF OF PAIN &amp; SUFFERING (LAST 3 MTHS)</t>
  </si>
  <si>
    <t>PAITENT'S NEEDS &amp; PREFERENCES  (LAST 3 MTHS)</t>
  </si>
  <si>
    <t>OVERALL QUALITY OF CARE (LAST 2 DAYS OF LIFE)</t>
  </si>
  <si>
    <t>COMMUNICAITON BETWEEN THE CARER(S) &amp; THE HEALTH CARE PROFESSIONALS</t>
  </si>
  <si>
    <t>Number of 
responses</t>
  </si>
  <si>
    <t>Not sure (55)</t>
  </si>
  <si>
    <t>Nil or invalid responses (282)</t>
  </si>
  <si>
    <r>
      <t xml:space="preserve">Q51. When he/she was dying, did he/she know he/she was likely to die? </t>
    </r>
    <r>
      <rPr>
        <sz val="12"/>
        <rFont val="Calibri"/>
        <family val="2"/>
      </rPr>
      <t>(Tick one only)</t>
    </r>
  </si>
  <si>
    <t>Not sure (51)</t>
  </si>
  <si>
    <t>Nil or invalid responses (14)</t>
  </si>
  <si>
    <t>Heart Disease</t>
  </si>
  <si>
    <t>PREFERENCES &amp; CHOICES (LAST 3 MTHS)</t>
  </si>
  <si>
    <t>1 day - I week</t>
  </si>
  <si>
    <t>Nil or invalid responses (31)</t>
  </si>
  <si>
    <t>Did not mind (26)</t>
  </si>
  <si>
    <t>Changed mind (3)</t>
  </si>
  <si>
    <t>Nil or invalid responses (312)</t>
  </si>
  <si>
    <t>Nil or invalid responses (297)</t>
  </si>
  <si>
    <t>He/she died suddenly (31)</t>
  </si>
  <si>
    <t>Nil or invalid responses (278)</t>
  </si>
  <si>
    <t>Invalid or nil response (7)</t>
  </si>
  <si>
    <t>DIGNITY &amp; RESPECT (LAST 2 DAYS)</t>
  </si>
  <si>
    <r>
      <t>Q45. How much of the time was he/she treated with respect and dignity in the last two days of his/her life?</t>
    </r>
    <r>
      <rPr>
        <sz val="12"/>
        <rFont val="Calibri"/>
        <family val="2"/>
      </rPr>
      <t>(Please answer for both doctors and nurses)</t>
    </r>
  </si>
  <si>
    <t>Don't know (34)</t>
  </si>
  <si>
    <t>Nil or invalid responses (98)</t>
  </si>
  <si>
    <t>Q45a. Hospital Doctors</t>
  </si>
  <si>
    <t>Q45b. Hospital Nurses</t>
  </si>
  <si>
    <t>Nil or invalid responses (58)</t>
  </si>
  <si>
    <t>Not sure (7)</t>
  </si>
  <si>
    <t>Nil or invalid responses (33)</t>
  </si>
  <si>
    <t>Nil or invalid responses (34)</t>
  </si>
  <si>
    <t>60–79 years</t>
  </si>
  <si>
    <t>OVERALL QUALITY OF CARE (LAST 3 MTHS)</t>
  </si>
  <si>
    <t>Main Illness</t>
  </si>
  <si>
    <t>Nil or invalid responses (288)</t>
  </si>
  <si>
    <t>Don't know (9)</t>
  </si>
  <si>
    <t>Nil or invalid responses (348)</t>
  </si>
  <si>
    <t>Nil or invalid responses (244)</t>
  </si>
  <si>
    <t>Nil or invalid responses (233)</t>
  </si>
  <si>
    <t>Don't know (0)</t>
  </si>
  <si>
    <t>QUALITY OF CARE (LAST 3 MTHS)</t>
  </si>
  <si>
    <t>In the home of another family member 
or friend</t>
  </si>
  <si>
    <t>Does not apply - 
he/she did not have any pain (53)</t>
  </si>
  <si>
    <t>Does not apply - 
he/she did not have any pain (39)</t>
  </si>
  <si>
    <t>Does not apply - 
he/she did not have any pain (9)</t>
  </si>
  <si>
    <t>We did not need help (21)</t>
  </si>
  <si>
    <t>Nil or invalid responses (249)</t>
  </si>
  <si>
    <t>I had no worries or fears to discuss (35)</t>
  </si>
  <si>
    <t>Not sure (12)</t>
  </si>
  <si>
    <t>SUPPORT FOR CARER &amp; FAMILY (LAST 3 MTHS)</t>
  </si>
  <si>
    <t>In the home of another family member
or friend</t>
  </si>
  <si>
    <t>Does not apply - 
he/she did not have any pain (49)</t>
  </si>
  <si>
    <t>Yes, we got as much support 
as we needed</t>
  </si>
  <si>
    <t>No, although we tried 
to get more help</t>
  </si>
  <si>
    <t>No, but we did not ask 
for more help</t>
  </si>
  <si>
    <t>In an ambulance on the way to
hospital/hospice</t>
  </si>
  <si>
    <t>Number of
responses</t>
  </si>
  <si>
    <t>Yes, I discussed them
as much as I wanted</t>
  </si>
  <si>
    <t>Yes, I discussed them, 
but not as much as I wanted</t>
  </si>
  <si>
    <t>No, although I tried to 
discuss them</t>
  </si>
  <si>
    <t>No, but I did not try 
to discuss them</t>
  </si>
  <si>
    <t>I was involved as much as 
I wanted to be</t>
  </si>
  <si>
    <t>I would have liked 
to be more involved</t>
  </si>
  <si>
    <t>I would have liked 
to be less involved</t>
  </si>
  <si>
    <t>In an ambulance on the way to 
hospital/hospice</t>
  </si>
  <si>
    <t>No, because we did not know 
what help was available</t>
  </si>
  <si>
    <t>He/she was involved as much as 
he/she wanted to be</t>
  </si>
  <si>
    <t>He/she would have liked 
to be more involved</t>
  </si>
  <si>
    <t>He/she would have liked 
to be less involved</t>
  </si>
  <si>
    <t>Don’t know</t>
  </si>
  <si>
    <t>Heart disease</t>
  </si>
  <si>
    <t>Neither agree nor disagree</t>
  </si>
  <si>
    <t>Q47a. There was enough help available to meet his/her personal care needs (such as toileting needs) in the last two days of life</t>
  </si>
  <si>
    <t>Does not apply (21)</t>
  </si>
  <si>
    <t>Nil or invalid responses (45)</t>
  </si>
  <si>
    <t>Q47b. There was enough help with nursing care, such as giving medicine and helping him/her find a comfortable position in bed in the last two days of life</t>
  </si>
  <si>
    <t>Q47c. The bed area and surrounding environment had adequate privacy for him/her in the last two days of life</t>
  </si>
  <si>
    <t>Does not apply (15)</t>
  </si>
  <si>
    <t>Nil or invalid responses (46)</t>
  </si>
  <si>
    <t>CARE FOR PATIENT (LAST 2 DAYS)</t>
  </si>
  <si>
    <t>Not sure (17)</t>
  </si>
  <si>
    <t>Nil or invalid responses (30)</t>
  </si>
  <si>
    <t>Not sure (9)</t>
  </si>
  <si>
    <t>Does not apply, no staff contact (26)</t>
  </si>
  <si>
    <t>Nil or invalid responses (25)</t>
  </si>
  <si>
    <t>Not sure (24)</t>
  </si>
  <si>
    <t>SUPPORT FOR CARER &amp; FAMILY AT THE TIME OF DEATTH</t>
  </si>
  <si>
    <t>Q72</t>
  </si>
  <si>
    <r>
      <t xml:space="preserve">Q54. What was your relationship to him/her? Were you his/her: </t>
    </r>
    <r>
      <rPr>
        <sz val="12"/>
        <rFont val="Calibri"/>
        <family val="2"/>
      </rPr>
      <t>(Tick one only)</t>
    </r>
  </si>
  <si>
    <r>
      <t xml:space="preserve">Q80. Please could you indicate which ethnic group you belong to: </t>
    </r>
    <r>
      <rPr>
        <sz val="12"/>
        <rFont val="Calibri"/>
        <family val="2"/>
      </rPr>
      <t>(Tick one only)</t>
    </r>
  </si>
  <si>
    <t>INFORMATION ABOUT THE RESPONDENTS</t>
  </si>
  <si>
    <t>INFORMATION ABOUT THE DECEASED</t>
  </si>
  <si>
    <t xml:space="preserve">He/she was not ill </t>
  </si>
  <si>
    <r>
      <t xml:space="preserve">Q2. How long had he/she been ill before he/she died? </t>
    </r>
    <r>
      <rPr>
        <sz val="12"/>
        <rFont val="Calibri"/>
        <family val="2"/>
      </rPr>
      <t>(Tick one only)</t>
    </r>
  </si>
  <si>
    <t>Q3. Patient spent time at home</t>
  </si>
  <si>
    <t>Yes, s/he was in care 
for the whole 3 months</t>
  </si>
  <si>
    <t>Q33. Hospice</t>
  </si>
  <si>
    <t>Q38. Hospital</t>
  </si>
  <si>
    <t>Q28. Residential care facility</t>
  </si>
  <si>
    <t>District / community nurse</t>
  </si>
  <si>
    <t>Not at all in the last 3 mths</t>
  </si>
  <si>
    <t>Once/twice</t>
  </si>
  <si>
    <t>Three/four times</t>
  </si>
  <si>
    <t>Five/more times</t>
  </si>
  <si>
    <t>Q12. Out of hours</t>
  </si>
  <si>
    <t>Always or almost always</t>
  </si>
  <si>
    <t>A lot of the time</t>
  </si>
  <si>
    <t>Never or almost never</t>
  </si>
  <si>
    <t>Q22. GP</t>
  </si>
  <si>
    <t>S/he didn’t try to see 
a particular GP</t>
  </si>
  <si>
    <t>S/he did not need to see 
a particular GP</t>
  </si>
  <si>
    <r>
      <t xml:space="preserve">Q14. The last time s/he needed urgent care, who did he/she contact, or who was contacted on his/her behalf? </t>
    </r>
    <r>
      <rPr>
        <sz val="12"/>
        <rFont val="Calibri"/>
        <family val="2"/>
      </rPr>
      <t>(Tick all that apply)</t>
    </r>
  </si>
  <si>
    <t>Own GP or the out-of-hours GP service</t>
  </si>
  <si>
    <t>111 (called an ambulance)</t>
  </si>
  <si>
    <t>Total</t>
  </si>
  <si>
    <t>hospice doctor or nurse</t>
  </si>
  <si>
    <t>to go to an Accident and Emergency department at a hospital</t>
  </si>
  <si>
    <t>to call 111</t>
  </si>
  <si>
    <r>
      <t xml:space="preserve">Q15. What happened as a result of the out of hours contact? </t>
    </r>
    <r>
      <rPr>
        <sz val="12"/>
        <rFont val="Calibri"/>
        <family val="2"/>
      </rPr>
      <t>(Tick one only)</t>
    </r>
  </si>
  <si>
    <r>
      <t xml:space="preserve">Q16. Overall on this occasion, do you think that the health services responded in the right way? </t>
    </r>
    <r>
      <rPr>
        <sz val="12"/>
        <rFont val="Calibri"/>
        <family val="2"/>
      </rPr>
      <t>(Tick one only)</t>
    </r>
  </si>
  <si>
    <r>
      <t xml:space="preserve">Q26. Overall, if the GP visited him/her at home in the last three months, how easy or difficult was it to get him/her to visit? </t>
    </r>
    <r>
      <rPr>
        <sz val="12"/>
        <rFont val="Calibri"/>
        <family val="2"/>
      </rPr>
      <t>(Tick one only)</t>
    </r>
  </si>
  <si>
    <t>Wanted GP to visit but they would not visit (8)</t>
  </si>
  <si>
    <t>GP were not wanted (17)</t>
  </si>
  <si>
    <t>Does not apply: GP did not need to visit (77)</t>
  </si>
  <si>
    <t>Nil or invalid (252)</t>
  </si>
  <si>
    <r>
      <t xml:space="preserve">Q81.Please indicate the nationality or ethnic group he belonged: </t>
    </r>
    <r>
      <rPr>
        <sz val="12"/>
        <rFont val="Calibri"/>
        <family val="2"/>
      </rPr>
      <t>(You may tick more than one)</t>
    </r>
  </si>
  <si>
    <t>Australian</t>
  </si>
  <si>
    <t>Lebanese</t>
  </si>
  <si>
    <t>Unknown</t>
  </si>
  <si>
    <t>Q83. What was his/her religion?</t>
  </si>
  <si>
    <t>Christian</t>
  </si>
  <si>
    <t>Māori/Christian</t>
  </si>
  <si>
    <t>Spiritualism and new age religions</t>
  </si>
  <si>
    <t>SUREVEY RESPONSE RATES: BY REGION</t>
  </si>
  <si>
    <t>NoticeMATCH region</t>
  </si>
  <si>
    <t>Number of questionnaires distributed</t>
  </si>
  <si>
    <t>Number returned</t>
  </si>
  <si>
    <t>Response rate %</t>
  </si>
  <si>
    <t>Nelson-Marlborough</t>
  </si>
  <si>
    <t>Canterbury</t>
  </si>
  <si>
    <t>West Coast</t>
  </si>
  <si>
    <t>Otago</t>
  </si>
  <si>
    <t>Southland</t>
  </si>
  <si>
    <t>Proportion of total 
response rate %</t>
  </si>
  <si>
    <r>
      <t>Overall, do you feel that the care he/she got from the staff in the hospital (</t>
    </r>
    <r>
      <rPr>
        <b/>
        <sz val="12"/>
        <rFont val="Calibri"/>
        <family val="2"/>
      </rPr>
      <t>doctors</t>
    </r>
    <r>
      <rPr>
        <sz val="12"/>
        <rFont val="Calibri"/>
        <family val="2"/>
      </rPr>
      <t xml:space="preserve">) on that admission was; </t>
    </r>
  </si>
  <si>
    <r>
      <t>Overall, do you feel that the care he/she got from the staff in the hospital (</t>
    </r>
    <r>
      <rPr>
        <b/>
        <sz val="12"/>
        <rFont val="Calibri"/>
        <family val="2"/>
      </rPr>
      <t>nurses</t>
    </r>
    <r>
      <rPr>
        <sz val="12"/>
        <rFont val="Calibri"/>
        <family val="2"/>
      </rPr>
      <t>) on that admission was:</t>
    </r>
  </si>
  <si>
    <r>
      <t xml:space="preserve">How much of the time was he/she treated with respect and dignity by the hospital </t>
    </r>
    <r>
      <rPr>
        <b/>
        <sz val="12"/>
        <rFont val="Calibri"/>
        <family val="2"/>
      </rPr>
      <t>doctors</t>
    </r>
    <r>
      <rPr>
        <sz val="12"/>
        <rFont val="Calibri"/>
        <family val="2"/>
      </rPr>
      <t xml:space="preserve"> in the last </t>
    </r>
    <r>
      <rPr>
        <b/>
        <sz val="12"/>
        <rFont val="Calibri"/>
        <family val="2"/>
      </rPr>
      <t>two days</t>
    </r>
    <r>
      <rPr>
        <sz val="12"/>
        <rFont val="Calibri"/>
        <family val="2"/>
      </rPr>
      <t xml:space="preserve"> of his/her life?</t>
    </r>
  </si>
  <si>
    <r>
      <t xml:space="preserve">How much of the time was he/she treated with respect and dignity by the hospital </t>
    </r>
    <r>
      <rPr>
        <b/>
        <sz val="12"/>
        <rFont val="Calibri"/>
        <family val="2"/>
      </rPr>
      <t>nurses</t>
    </r>
    <r>
      <rPr>
        <sz val="12"/>
        <rFont val="Calibri"/>
        <family val="2"/>
      </rPr>
      <t xml:space="preserve"> in the last </t>
    </r>
    <r>
      <rPr>
        <b/>
        <sz val="12"/>
        <rFont val="Calibri"/>
        <family val="2"/>
      </rPr>
      <t>two days</t>
    </r>
    <r>
      <rPr>
        <sz val="12"/>
        <rFont val="Calibri"/>
        <family val="2"/>
      </rPr>
      <t xml:space="preserve"> of his/her life?</t>
    </r>
  </si>
  <si>
    <t xml:space="preserve">Sampling methodology </t>
  </si>
  <si>
    <t>·         age of death</t>
  </si>
  <si>
    <t>·         main illness</t>
  </si>
  <si>
    <t xml:space="preserve">The selected population of people whose death had been registered in South Island, New Zealand, during September- November 2017, was stratified according to the key sampling characteristics: </t>
  </si>
  <si>
    <t xml:space="preserve">Surveys were posted out from the beginning of March 2018 to avoid the Christmas and summer holiday period. Being mindful and sensitive to the feelings of the NOK, the survey was sent out only once. In addition to enclosing the questionnaire with a prepaid return envelop, invitation letter, information sheet and reply slip, options to respond to an online survey/ telephone/ skype/ face-to-face interview were also provided. </t>
  </si>
  <si>
    <t>Response rates</t>
  </si>
  <si>
    <t xml:space="preserve">Analysis was undertaken in SPSS to calculate descriptive statistics. For the data from the open-ended survey questions, Graneheim and Lundman’s 2004 framework was used to analyse open text data. </t>
  </si>
  <si>
    <t>SAMLING &amp; ANALYSIS</t>
  </si>
  <si>
    <t>NOTES &amp; DEFINITIONS</t>
  </si>
  <si>
    <t xml:space="preserve">The selection of a representative sample of 1813 was undertaken by NoticeMATCH, a commercial firm specialising in death data collection and notification service. The NoticeMATCH summary format was grouped into Otago, Southland, West Coast, Nelson/Malborough and Canterbury. Subsequently, permission was sought from and granted by the Electoral Commission to use the electoral roll to locate addresses for those identified as next-of-kin (NOK), of  which 272 (15%) NOK could not be traced.   </t>
  </si>
  <si>
    <t xml:space="preserve">Of the 1541 suerveys sent out, 514 (33.4%) were completed. Because this was a pilot survey, there was only one mailout, comparatively lower than that of UK Voices survey (45.5%), which had used three mail outs. It was, however, comparable with Swedish survey by O’Sullivan et al (2018), which used a single mail out, and had a response rate of 37.9%. Only one response for each deceased person was included in the results.  For family with multiple responses, a response would be chosen at random to contribute to the data for the said deceased person. Results are based on the opinions of relatives who rated the care provided. Not all survey questions were relevant to, or were answered by, all respondents. In the full report, numbers of respondents are provided for each survey question, with a narrative analysis where applicable. </t>
  </si>
  <si>
    <t xml:space="preserve">The South Island VOICES survey was undertaken by the School of Health Sciences at the University of Canterbury (UC) on behalf of the South Island Alliance (SIA) and supported by the Palliative Care Workstream (PCW) from the SIA. The Principal researcher would also like to acknowledge Te Arai Palliative Care and End-of-life Research Group, University of Auckland for supporting this research. Special thanks must go to the study's participants for their willingess and openess to share their experiences and opinions in the year following their bereavement. </t>
  </si>
  <si>
    <t xml:space="preserve">Utilising NoticeMATCH to identify the deceased meant those who had died from a sudden and unexpected death were automatically included as this service does not identify cause of death. Of the thirty NOK of those who had died suddenly responded, however their data were not included in the analysis because majority of the NOK did not complete the questionnaire as many of the questions relating to care in the days before death were not relevant to them. </t>
  </si>
  <si>
    <t>Home: The home of the deceased or the home of another family member or friend</t>
  </si>
  <si>
    <t>Hospital: Ward, A&amp;E Department, Intensive Care Unit (ICU)</t>
  </si>
  <si>
    <t>Somewhere else, including dying in an ambulance on the way to hospital/hospice</t>
  </si>
  <si>
    <t>Main illness of deceased</t>
  </si>
  <si>
    <t xml:space="preserve">Heart Disease </t>
  </si>
  <si>
    <t>Other (Neurodegenerative Disorder, Respiratory Disease, Stroke and Other Illnesses)</t>
  </si>
  <si>
    <t>Voices South Island Pilot Survey of Bereaved People (VOICES - Views of Informal Carers - Evaluation of Services), New Zealand, 2017</t>
  </si>
  <si>
    <t xml:space="preserve">The Voices South Island Pilot Survey of Bereaved People was commissioned by the South Island Alliance (SIA) and undertaken by the School of Health Sciences at the University of Canterbury in 2017.  </t>
  </si>
  <si>
    <t xml:space="preserve">The aim of this pilot survey in the South Island was to further test the effectiveness of an earlier Voices pilot survey (undertaken by Auckland University in 2017) in a wider geographical area across several District Health Boards (DHBs) in the South Island, and to explore the fesability of accessing next-of-kin (NOK) details via NoticeMATCH, a commercial firm specialisting in death data collection and notification service. In addition, this pilot survey sought to assess experiences of care in the last three months of life for adults whose deaths were registered in the South Island between September to November 2017. </t>
  </si>
  <si>
    <t>Response Rates (Regions)</t>
  </si>
  <si>
    <t>Whether the deceased was treated with dignity and respect in the last three months</t>
  </si>
  <si>
    <t>Patient needs and preferences in the last three months (deceased's involvement in decisions about their care)</t>
  </si>
  <si>
    <t>Preferred priorities for care and place of death in the last three months</t>
  </si>
  <si>
    <t>Whether the deceased was treated with dignity and respect in the last two days</t>
  </si>
  <si>
    <t>Practical and emotional care for patient received in the last two days</t>
  </si>
  <si>
    <t>All respondents (262)</t>
  </si>
  <si>
    <t xml:space="preserve">Age at death </t>
  </si>
  <si>
    <t>Prefer not to say</t>
  </si>
  <si>
    <r>
      <t xml:space="preserve">Q70. Overall, and taking all services into account, how would you rate his/her care in the last three months of life? </t>
    </r>
    <r>
      <rPr>
        <sz val="12"/>
        <rFont val="Calibri"/>
        <family val="2"/>
      </rPr>
      <t>(Tick one only)</t>
    </r>
  </si>
  <si>
    <r>
      <t xml:space="preserve">Q17. Overall, do you feel that the care he/she got when he/she needed care urgently in the last three months of life was: </t>
    </r>
    <r>
      <rPr>
        <sz val="12"/>
        <rFont val="Calibri (Body)"/>
      </rPr>
      <t>(Tick one only)</t>
    </r>
  </si>
  <si>
    <r>
      <t xml:space="preserve">Q21. Overall, do you feel that the care he/she got from the district nurses in the last three months of life was: </t>
    </r>
    <r>
      <rPr>
        <sz val="12"/>
        <rFont val="Calibri (Body)"/>
      </rPr>
      <t>(Tick one only)</t>
    </r>
  </si>
  <si>
    <r>
      <t xml:space="preserve">Q27. Overall, do you feel that the care he/she got from the GP in the last three months of life was: </t>
    </r>
    <r>
      <rPr>
        <sz val="12"/>
        <rFont val="Calibri (Body)"/>
      </rPr>
      <t>(Tick one only)</t>
    </r>
  </si>
  <si>
    <r>
      <t xml:space="preserve">Q32. Overall, do you feel that the care he/she got from the residential care faciility in the last three months of his/her life was: </t>
    </r>
    <r>
      <rPr>
        <sz val="12"/>
        <rFont val="Calibri (Body)"/>
      </rPr>
      <t>(Tick one only)</t>
    </r>
  </si>
  <si>
    <r>
      <t xml:space="preserve">Q43. Overall, do you feel that the care he/she got from the staff in the hospital on that admission was: </t>
    </r>
    <r>
      <rPr>
        <sz val="12"/>
        <rFont val="Calibri (Body)"/>
      </rPr>
      <t>(Tick one only)</t>
    </r>
  </si>
  <si>
    <r>
      <t xml:space="preserve">Q43a. </t>
    </r>
    <r>
      <rPr>
        <b/>
        <i/>
        <sz val="12"/>
        <rFont val="Calibri (Body)"/>
      </rPr>
      <t>Hospital doctors</t>
    </r>
  </si>
  <si>
    <r>
      <t xml:space="preserve">Q37. Overall, do you feel that the care he/she got from the staff in the hospice in the last three months of his/her life was: </t>
    </r>
    <r>
      <rPr>
        <sz val="12"/>
        <rFont val="Calibri (Body)"/>
      </rPr>
      <t>(Tick one only)</t>
    </r>
  </si>
  <si>
    <r>
      <t xml:space="preserve">Q25. Were you able to discuss any worries and fears you may have had about his/her condition, treatment or tests with the GPs in the last three months of his/her life? </t>
    </r>
    <r>
      <rPr>
        <sz val="12"/>
        <rFont val="Calibri"/>
        <family val="2"/>
      </rPr>
      <t>(Tick one only)</t>
    </r>
  </si>
  <si>
    <r>
      <t xml:space="preserve">Q68. Looking back over the last three months of his/her life, were you involved in decisions about his/her care as much as you would have wanted? </t>
    </r>
    <r>
      <rPr>
        <sz val="12"/>
        <rFont val="Calibri"/>
        <family val="2"/>
      </rPr>
      <t>(Tick one only)</t>
    </r>
  </si>
  <si>
    <r>
      <t xml:space="preserve">Q47. Please look at the following statements and tick in the answer box that corresponds most with your opinion about the help he/she received in the last two days of life. </t>
    </r>
    <r>
      <rPr>
        <sz val="12"/>
        <rFont val="Calibri (Body)"/>
      </rPr>
      <t>(Tick one box for each question)</t>
    </r>
  </si>
  <si>
    <r>
      <t xml:space="preserve">Q65. Were you or his/her family given enough help and support by the healthcare team at the actual time of his/her death? </t>
    </r>
    <r>
      <rPr>
        <sz val="12"/>
        <rFont val="Calibri (Body)"/>
      </rPr>
      <t>(Tick one only)</t>
    </r>
  </si>
  <si>
    <r>
      <t xml:space="preserve">Q66. After he/she died, did staff deal with you or his/her family in a sensitive manner? </t>
    </r>
    <r>
      <rPr>
        <sz val="12"/>
        <rFont val="Calibri (Body)"/>
      </rPr>
      <t>(Tick one only)</t>
    </r>
  </si>
  <si>
    <r>
      <t xml:space="preserve">Q71. Since he/she died, have you talked to anyone from health and social services, or from a bereavement service, about your feelings about his/her illness and death? </t>
    </r>
    <r>
      <rPr>
        <sz val="12"/>
        <rFont val="Calibri (Body)"/>
      </rPr>
      <t>(Tick one only)</t>
    </r>
  </si>
  <si>
    <r>
      <t xml:space="preserve">Q49a. I/we were kept informed on his condition and care </t>
    </r>
    <r>
      <rPr>
        <sz val="12"/>
        <rFont val="Calibri (Body)"/>
      </rPr>
      <t>(Tick one only)</t>
    </r>
  </si>
  <si>
    <r>
      <t xml:space="preserve">Q49b. I/we had enough time with staff to ask questions and discuss his/her condition and care </t>
    </r>
    <r>
      <rPr>
        <sz val="12"/>
        <rFont val="Calibri (Body)"/>
      </rPr>
      <t>(Tick one only)</t>
    </r>
  </si>
  <si>
    <r>
      <t xml:space="preserve">Q49c. I/we understood information provided to us </t>
    </r>
    <r>
      <rPr>
        <sz val="12"/>
        <rFont val="Calibri (Body)"/>
      </rPr>
      <t>(Tick one only)</t>
    </r>
  </si>
  <si>
    <r>
      <t xml:space="preserve">Q50. In the last two days of his life you had a supportive relationship with the health care professionals. </t>
    </r>
    <r>
      <rPr>
        <sz val="12"/>
        <rFont val="Calibri (Body)"/>
      </rPr>
      <t>(Tick one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</si>
</sst>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_-* #,##0_-;\-* #,##0_-;_-* &quot;-&quot;??_-;_-@_-"/>
    <numFmt numFmtId="166" formatCode="#,##0.0"/>
    <numFmt numFmtId="167" formatCode="_-* #,##0.0_-;\-* #,##0.0_-;_-* &quot;-&quot;??_-;_-@_-"/>
    <numFmt numFmtId="168" formatCode="###0"/>
    <numFmt numFmtId="169" formatCode="0.0%"/>
    <numFmt numFmtId="170" formatCode="###0.0"/>
  </numFmts>
  <fonts count="36">
    <font>
      <sz val="11"/>
      <color theme="1"/>
      <name val="Calibri"/>
      <family val="2"/>
      <scheme val="minor"/>
    </font>
    <font>
      <sz val="11"/>
      <color indexed="8"/>
      <name val="Calibri"/>
      <family val="2"/>
    </font>
    <font>
      <u/>
      <sz val="10"/>
      <color indexed="12"/>
      <name val="Arial"/>
      <family val="2"/>
    </font>
    <font>
      <u/>
      <sz val="10"/>
      <color indexed="30"/>
      <name val="Arial"/>
      <family val="2"/>
    </font>
    <font>
      <sz val="10"/>
      <name val="Verdana"/>
      <family val="2"/>
    </font>
    <font>
      <b/>
      <sz val="10"/>
      <name val="Arial"/>
      <family val="2"/>
    </font>
    <font>
      <sz val="10"/>
      <name val="Arial"/>
      <family val="2"/>
    </font>
    <font>
      <sz val="11"/>
      <color indexed="8"/>
      <name val="Calibri"/>
      <family val="2"/>
    </font>
    <font>
      <sz val="8"/>
      <name val="Calibri"/>
      <family val="2"/>
    </font>
    <font>
      <sz val="12"/>
      <name val="Calibri"/>
      <family val="2"/>
    </font>
    <font>
      <b/>
      <sz val="12"/>
      <name val="Calibri"/>
      <family val="2"/>
    </font>
    <font>
      <i/>
      <sz val="12"/>
      <name val="Calibri"/>
      <family val="2"/>
    </font>
    <font>
      <vertAlign val="superscript"/>
      <sz val="12"/>
      <name val="Calibri"/>
      <family val="2"/>
    </font>
    <font>
      <u/>
      <sz val="12"/>
      <name val="Calibri"/>
      <family val="2"/>
    </font>
    <font>
      <b/>
      <i/>
      <sz val="12"/>
      <name val="Calibri"/>
      <family val="2"/>
    </font>
    <font>
      <sz val="12"/>
      <name val="Calibri (Body)"/>
    </font>
    <font>
      <b/>
      <sz val="12"/>
      <name val="Calibri (Body)"/>
    </font>
    <font>
      <b/>
      <sz val="12"/>
      <name val="Arial"/>
      <family val="2"/>
    </font>
    <font>
      <sz val="12"/>
      <name val="Arial"/>
      <family val="2"/>
    </font>
    <font>
      <u/>
      <sz val="12"/>
      <color indexed="12"/>
      <name val="Calibri"/>
      <family val="2"/>
    </font>
    <font>
      <b/>
      <u/>
      <sz val="12"/>
      <name val="Calibri"/>
      <family val="2"/>
    </font>
    <font>
      <b/>
      <i/>
      <sz val="12"/>
      <name val="Calibri (Body)"/>
    </font>
    <font>
      <u/>
      <sz val="12"/>
      <name val="Calibri (Body)"/>
    </font>
    <font>
      <i/>
      <sz val="12"/>
      <name val="Calibri (Body)"/>
    </font>
    <font>
      <sz val="11"/>
      <color theme="1"/>
      <name val="Calibri"/>
      <family val="2"/>
      <scheme val="minor"/>
    </font>
    <font>
      <sz val="12"/>
      <color theme="1"/>
      <name val="Calibri"/>
      <family val="2"/>
      <scheme val="minor"/>
    </font>
    <font>
      <sz val="12"/>
      <color rgb="FF002060"/>
      <name val="Calibri"/>
      <family val="2"/>
      <scheme val="minor"/>
    </font>
    <font>
      <sz val="12"/>
      <color theme="1"/>
      <name val="Calibri"/>
      <family val="2"/>
    </font>
    <font>
      <sz val="12"/>
      <color rgb="FF010205"/>
      <name val="Calibri"/>
      <family val="2"/>
    </font>
    <font>
      <sz val="9"/>
      <color rgb="FF010205"/>
      <name val="Arial"/>
      <family val="2"/>
    </font>
    <font>
      <sz val="12"/>
      <name val="Calibri"/>
      <family val="2"/>
      <scheme val="minor"/>
    </font>
    <font>
      <sz val="12"/>
      <color rgb="FFFF0000"/>
      <name val="Calibri"/>
      <family val="2"/>
    </font>
    <font>
      <b/>
      <sz val="12"/>
      <name val="Calibri"/>
      <family val="2"/>
      <scheme val="minor"/>
    </font>
    <font>
      <i/>
      <sz val="12"/>
      <name val="Calibri"/>
      <family val="2"/>
      <scheme val="minor"/>
    </font>
    <font>
      <b/>
      <i/>
      <sz val="12"/>
      <name val="Calibri"/>
      <family val="2"/>
      <scheme val="minor"/>
    </font>
    <font>
      <u/>
      <sz val="12"/>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65"/>
        <bgColor theme="0"/>
      </patternFill>
    </fill>
    <fill>
      <patternFill patternType="solid">
        <fgColor indexed="9"/>
        <bgColor theme="0"/>
      </patternFill>
    </fill>
    <fill>
      <patternFill patternType="solid">
        <fgColor rgb="FFFFFFFF"/>
        <bgColor indexed="64"/>
      </patternFill>
    </fill>
    <fill>
      <patternFill patternType="solid">
        <fgColor rgb="FFFFFFFF"/>
        <bgColor rgb="FF000000"/>
      </patternFill>
    </fill>
  </fills>
  <borders count="5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top style="thin">
        <color indexed="64"/>
      </top>
      <bottom style="thin">
        <color indexed="64"/>
      </bottom>
      <diagonal/>
    </border>
    <border>
      <left style="thin">
        <color theme="0" tint="-0.14996795556505021"/>
      </left>
      <right/>
      <top style="thin">
        <color indexed="64"/>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indexed="64"/>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right style="thin">
        <color theme="0" tint="-0.14996795556505021"/>
      </right>
      <top style="thin">
        <color indexed="64"/>
      </top>
      <bottom style="thin">
        <color indexed="64"/>
      </bottom>
      <diagonal/>
    </border>
    <border>
      <left style="thin">
        <color theme="0" tint="-0.14993743705557422"/>
      </left>
      <right style="thin">
        <color theme="0" tint="-0.14993743705557422"/>
      </right>
      <top/>
      <bottom style="thin">
        <color theme="0" tint="-0.14993743705557422"/>
      </bottom>
      <diagonal/>
    </border>
    <border>
      <left style="thin">
        <color theme="0" tint="-0.14993743705557422"/>
      </left>
      <right style="thin">
        <color theme="0" tint="-0.14993743705557422"/>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diagonal/>
    </border>
    <border>
      <left style="thin">
        <color theme="0" tint="-0.14996795556505021"/>
      </left>
      <right style="thin">
        <color theme="0" tint="-0.14996795556505021"/>
      </right>
      <top/>
      <bottom style="thin">
        <color indexed="64"/>
      </bottom>
      <diagonal/>
    </border>
    <border>
      <left style="thin">
        <color theme="0" tint="-0.14990691854609822"/>
      </left>
      <right style="thin">
        <color theme="0" tint="-0.14990691854609822"/>
      </right>
      <top/>
      <bottom style="thin">
        <color theme="0" tint="-0.14990691854609822"/>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right style="thin">
        <color theme="0" tint="-0.14996795556505021"/>
      </right>
      <top style="thin">
        <color theme="0" tint="-0.14996795556505021"/>
      </top>
      <bottom style="thin">
        <color indexed="64"/>
      </bottom>
      <diagonal/>
    </border>
    <border>
      <left/>
      <right style="thin">
        <color theme="0" tint="-0.14996795556505021"/>
      </right>
      <top style="thin">
        <color indexed="64"/>
      </top>
      <bottom style="thin">
        <color theme="0" tint="-0.14996795556505021"/>
      </bottom>
      <diagonal/>
    </border>
    <border>
      <left/>
      <right style="thin">
        <color theme="0" tint="-0.14996795556505021"/>
      </right>
      <top/>
      <bottom style="thin">
        <color indexed="64"/>
      </bottom>
      <diagonal/>
    </border>
    <border>
      <left style="thin">
        <color theme="0" tint="-0.1498764000366222"/>
      </left>
      <right style="thin">
        <color theme="0" tint="-0.1498764000366222"/>
      </right>
      <top style="thin">
        <color theme="0" tint="-0.1498764000366222"/>
      </top>
      <bottom/>
      <diagonal/>
    </border>
    <border>
      <left style="thin">
        <color theme="0" tint="-0.1498764000366222"/>
      </left>
      <right style="thin">
        <color theme="0" tint="-0.1498764000366222"/>
      </right>
      <top/>
      <bottom style="thin">
        <color indexed="64"/>
      </bottom>
      <diagonal/>
    </border>
    <border>
      <left/>
      <right style="thin">
        <color theme="0" tint="-0.1498764000366222"/>
      </right>
      <top/>
      <bottom style="thin">
        <color indexed="64"/>
      </bottom>
      <diagonal/>
    </border>
    <border>
      <left/>
      <right style="thin">
        <color theme="0" tint="-0.14990691854609822"/>
      </right>
      <top style="thin">
        <color theme="0" tint="-0.14990691854609822"/>
      </top>
      <bottom/>
      <diagonal/>
    </border>
    <border>
      <left style="thin">
        <color theme="0" tint="-0.14993743705557422"/>
      </left>
      <right style="thin">
        <color theme="0" tint="-0.14993743705557422"/>
      </right>
      <top style="thin">
        <color indexed="64"/>
      </top>
      <bottom style="thin">
        <color theme="0" tint="-0.14993743705557422"/>
      </bottom>
      <diagonal/>
    </border>
    <border>
      <left style="thin">
        <color theme="0" tint="-0.14993743705557422"/>
      </left>
      <right style="thin">
        <color theme="0" tint="-0.14993743705557422"/>
      </right>
      <top style="thin">
        <color theme="0" tint="-0.14993743705557422"/>
      </top>
      <bottom style="thin">
        <color indexed="64"/>
      </bottom>
      <diagonal/>
    </border>
    <border>
      <left/>
      <right/>
      <top style="thin">
        <color theme="0" tint="-0.14996795556505021"/>
      </top>
      <bottom style="thin">
        <color indexed="64"/>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diagonal/>
    </border>
    <border>
      <left/>
      <right style="thin">
        <color theme="0" tint="-0.14996795556505021"/>
      </right>
      <top/>
      <bottom style="thin">
        <color theme="0" tint="-0.14996795556505021"/>
      </bottom>
      <diagonal/>
    </border>
    <border>
      <left/>
      <right style="thin">
        <color theme="0" tint="-0.14996795556505021"/>
      </right>
      <top/>
      <bottom/>
      <diagonal/>
    </border>
    <border>
      <left style="thin">
        <color theme="0" tint="-0.14996795556505021"/>
      </left>
      <right/>
      <top/>
      <bottom/>
      <diagonal/>
    </border>
    <border>
      <left style="thin">
        <color theme="0"/>
      </left>
      <right style="thin">
        <color theme="0"/>
      </right>
      <top style="thin">
        <color theme="0"/>
      </top>
      <bottom style="thin">
        <color theme="0"/>
      </bottom>
      <diagonal/>
    </border>
    <border>
      <left/>
      <right style="thin">
        <color theme="0" tint="-0.1498764000366222"/>
      </right>
      <top style="thin">
        <color indexed="64"/>
      </top>
      <bottom style="thin">
        <color indexed="64"/>
      </bottom>
      <diagonal/>
    </border>
    <border>
      <left style="thin">
        <color theme="0" tint="-0.1498764000366222"/>
      </left>
      <right style="thin">
        <color theme="0" tint="-0.1498764000366222"/>
      </right>
      <top style="thin">
        <color indexed="64"/>
      </top>
      <bottom style="thin">
        <color indexed="64"/>
      </bottom>
      <diagonal/>
    </border>
    <border>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style="thin">
        <color indexed="64"/>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thin">
        <color theme="0" tint="-0.1498764000366222"/>
      </left>
      <right style="thin">
        <color theme="0" tint="-0.1498764000366222"/>
      </right>
      <top style="thin">
        <color theme="0" tint="-0.1498764000366222"/>
      </top>
      <bottom style="thin">
        <color theme="0" tint="-0.1498764000366222"/>
      </bottom>
      <diagonal/>
    </border>
  </borders>
  <cellStyleXfs count="26">
    <xf numFmtId="0" fontId="0" fillId="0" borderId="0"/>
    <xf numFmtId="43" fontId="24"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6" fillId="0" borderId="0"/>
    <xf numFmtId="0" fontId="25" fillId="0" borderId="0"/>
    <xf numFmtId="0" fontId="6" fillId="0" borderId="0"/>
    <xf numFmtId="0" fontId="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cellStyleXfs>
  <cellXfs count="949">
    <xf numFmtId="0" fontId="0" fillId="0" borderId="0" xfId="0"/>
    <xf numFmtId="0" fontId="26" fillId="0" borderId="0" xfId="0" applyFont="1" applyFill="1" applyAlignment="1">
      <alignment vertical="top" wrapText="1"/>
    </xf>
    <xf numFmtId="0" fontId="26" fillId="0" borderId="0" xfId="0" applyFont="1" applyFill="1" applyAlignment="1">
      <alignment wrapText="1"/>
    </xf>
    <xf numFmtId="0" fontId="26" fillId="0" borderId="0" xfId="0" applyFont="1" applyFill="1" applyAlignment="1">
      <alignment horizontal="left" wrapText="1"/>
    </xf>
    <xf numFmtId="0" fontId="9" fillId="2" borderId="0" xfId="0" applyFont="1" applyFill="1" applyBorder="1" applyAlignment="1">
      <alignment horizontal="center" vertical="center"/>
    </xf>
    <xf numFmtId="0" fontId="9" fillId="2" borderId="1" xfId="0" applyFont="1" applyFill="1" applyBorder="1"/>
    <xf numFmtId="0" fontId="9" fillId="2" borderId="2" xfId="0" applyFont="1" applyFill="1" applyBorder="1"/>
    <xf numFmtId="0" fontId="10" fillId="2" borderId="0" xfId="0" applyFont="1" applyFill="1" applyBorder="1" applyAlignment="1">
      <alignment horizontal="right" vertical="center" wrapText="1"/>
    </xf>
    <xf numFmtId="0" fontId="10" fillId="2" borderId="0" xfId="0" applyFont="1" applyFill="1" applyBorder="1"/>
    <xf numFmtId="164" fontId="9" fillId="2" borderId="0" xfId="0" applyNumberFormat="1" applyFont="1" applyFill="1" applyBorder="1" applyAlignment="1">
      <alignment horizontal="right"/>
    </xf>
    <xf numFmtId="0" fontId="9" fillId="2" borderId="0" xfId="0" applyFont="1" applyFill="1" applyBorder="1"/>
    <xf numFmtId="0" fontId="11" fillId="2" borderId="0" xfId="0" applyFont="1" applyFill="1" applyBorder="1"/>
    <xf numFmtId="0" fontId="11" fillId="2" borderId="0" xfId="0" applyFont="1" applyFill="1" applyBorder="1" applyAlignment="1">
      <alignment vertical="center" wrapText="1"/>
    </xf>
    <xf numFmtId="0" fontId="11" fillId="2" borderId="0" xfId="0" applyFont="1" applyFill="1" applyBorder="1" applyAlignment="1">
      <alignment horizontal="left" wrapText="1"/>
    </xf>
    <xf numFmtId="0" fontId="9" fillId="2" borderId="0" xfId="0" applyFont="1" applyFill="1" applyBorder="1" applyAlignment="1">
      <alignment horizontal="right"/>
    </xf>
    <xf numFmtId="0" fontId="9" fillId="2" borderId="0" xfId="0" applyFont="1" applyFill="1" applyBorder="1" applyAlignment="1">
      <alignment horizontal="right" vertical="center" wrapText="1"/>
    </xf>
    <xf numFmtId="0" fontId="9" fillId="2" borderId="2" xfId="0" applyFont="1" applyFill="1" applyBorder="1" applyAlignment="1">
      <alignment horizontal="center" vertical="center"/>
    </xf>
    <xf numFmtId="0" fontId="10" fillId="2" borderId="1" xfId="0" applyFont="1" applyFill="1" applyBorder="1" applyAlignment="1">
      <alignment horizontal="center" vertical="center" wrapText="1"/>
    </xf>
    <xf numFmtId="164" fontId="9" fillId="2" borderId="0" xfId="0" applyNumberFormat="1" applyFont="1" applyFill="1" applyBorder="1" applyAlignment="1">
      <alignment horizontal="right" vertical="center"/>
    </xf>
    <xf numFmtId="164" fontId="9" fillId="2" borderId="0" xfId="0" applyNumberFormat="1" applyFont="1" applyFill="1" applyBorder="1" applyAlignment="1">
      <alignment horizontal="center" vertical="center"/>
    </xf>
    <xf numFmtId="164" fontId="9" fillId="3" borderId="0" xfId="0" applyNumberFormat="1" applyFont="1" applyFill="1" applyBorder="1" applyAlignment="1">
      <alignment horizontal="left"/>
    </xf>
    <xf numFmtId="0" fontId="9" fillId="2" borderId="2" xfId="0" applyFont="1" applyFill="1" applyBorder="1" applyAlignment="1">
      <alignment horizontal="center"/>
    </xf>
    <xf numFmtId="0" fontId="9" fillId="2" borderId="0" xfId="0" applyFont="1" applyFill="1" applyBorder="1" applyAlignment="1">
      <alignment horizontal="center"/>
    </xf>
    <xf numFmtId="0" fontId="10" fillId="2" borderId="0" xfId="0" applyFont="1" applyFill="1" applyBorder="1" applyAlignment="1"/>
    <xf numFmtId="0" fontId="9" fillId="3" borderId="0" xfId="0" applyFont="1" applyFill="1" applyBorder="1" applyAlignment="1"/>
    <xf numFmtId="0" fontId="10" fillId="2" borderId="0" xfId="0" applyFont="1" applyFill="1" applyBorder="1" applyAlignment="1">
      <alignment vertical="center"/>
    </xf>
    <xf numFmtId="0" fontId="9" fillId="2" borderId="3" xfId="0" applyFont="1" applyFill="1" applyBorder="1"/>
    <xf numFmtId="0" fontId="9" fillId="2" borderId="3" xfId="0" applyFont="1" applyFill="1" applyBorder="1" applyAlignment="1">
      <alignment horizontal="center"/>
    </xf>
    <xf numFmtId="0" fontId="10" fillId="2" borderId="1" xfId="0" applyFont="1" applyFill="1" applyBorder="1"/>
    <xf numFmtId="0" fontId="9" fillId="2" borderId="0" xfId="0" applyFont="1" applyFill="1" applyBorder="1" applyAlignment="1">
      <alignment horizontal="right" wrapText="1"/>
    </xf>
    <xf numFmtId="0" fontId="11" fillId="0" borderId="0" xfId="0" applyFont="1" applyBorder="1"/>
    <xf numFmtId="0" fontId="9" fillId="3" borderId="0" xfId="0" applyFont="1" applyFill="1" applyBorder="1"/>
    <xf numFmtId="0" fontId="9" fillId="0" borderId="0" xfId="0" applyFont="1" applyFill="1" applyBorder="1"/>
    <xf numFmtId="164" fontId="9" fillId="0" borderId="0" xfId="0" applyNumberFormat="1" applyFont="1" applyFill="1" applyBorder="1" applyAlignment="1">
      <alignment horizontal="center" vertical="center"/>
    </xf>
    <xf numFmtId="0" fontId="9" fillId="2" borderId="0" xfId="0" applyFont="1" applyFill="1" applyBorder="1" applyAlignment="1">
      <alignment vertical="center"/>
    </xf>
    <xf numFmtId="0" fontId="10" fillId="2" borderId="0" xfId="0" applyFont="1" applyFill="1" applyBorder="1" applyAlignment="1">
      <alignment horizontal="center" vertical="center"/>
    </xf>
    <xf numFmtId="0" fontId="9" fillId="3" borderId="0" xfId="0" applyFont="1" applyFill="1" applyBorder="1" applyAlignment="1">
      <alignment horizontal="left"/>
    </xf>
    <xf numFmtId="0" fontId="9" fillId="3" borderId="0" xfId="0" applyFont="1" applyFill="1" applyBorder="1" applyAlignment="1">
      <alignment horizontal="center" vertical="center"/>
    </xf>
    <xf numFmtId="3" fontId="9" fillId="2" borderId="0" xfId="0" applyNumberFormat="1" applyFont="1" applyFill="1" applyBorder="1" applyAlignment="1">
      <alignment horizontal="center"/>
    </xf>
    <xf numFmtId="0" fontId="9" fillId="3" borderId="0" xfId="0" applyFont="1" applyFill="1" applyBorder="1" applyAlignment="1">
      <alignment horizontal="center"/>
    </xf>
    <xf numFmtId="0" fontId="9" fillId="0" borderId="0" xfId="0" applyFont="1" applyFill="1" applyBorder="1" applyAlignment="1">
      <alignment horizontal="center" vertical="center"/>
    </xf>
    <xf numFmtId="0" fontId="10" fillId="2" borderId="0" xfId="0" applyFont="1" applyFill="1" applyBorder="1" applyAlignment="1">
      <alignment horizontal="center"/>
    </xf>
    <xf numFmtId="0" fontId="10" fillId="2" borderId="0" xfId="0" applyFont="1" applyFill="1" applyAlignment="1">
      <alignment vertical="center"/>
    </xf>
    <xf numFmtId="0" fontId="9" fillId="2" borderId="0" xfId="0" applyFont="1" applyFill="1" applyAlignment="1">
      <alignment vertical="center"/>
    </xf>
    <xf numFmtId="0" fontId="9" fillId="2" borderId="1"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Border="1" applyAlignment="1">
      <alignment horizontal="left" vertical="center" wrapText="1"/>
    </xf>
    <xf numFmtId="0" fontId="10" fillId="3" borderId="0" xfId="0" applyFont="1" applyFill="1" applyBorder="1" applyAlignment="1">
      <alignment horizontal="centerContinuous" wrapText="1"/>
    </xf>
    <xf numFmtId="0" fontId="14" fillId="2" borderId="0" xfId="0" applyFont="1" applyFill="1" applyBorder="1" applyAlignment="1">
      <alignment horizontal="left"/>
    </xf>
    <xf numFmtId="164" fontId="9" fillId="2" borderId="1" xfId="0" applyNumberFormat="1" applyFont="1" applyFill="1" applyBorder="1" applyAlignment="1">
      <alignment horizontal="center" vertical="center"/>
    </xf>
    <xf numFmtId="0" fontId="13" fillId="2" borderId="0" xfId="4" applyFont="1" applyFill="1" applyBorder="1" applyAlignment="1" applyProtection="1"/>
    <xf numFmtId="0" fontId="10" fillId="0" borderId="0" xfId="0" applyFont="1" applyFill="1" applyBorder="1"/>
    <xf numFmtId="164" fontId="9" fillId="2" borderId="0" xfId="0" applyNumberFormat="1" applyFont="1" applyFill="1" applyBorder="1" applyAlignment="1">
      <alignment vertical="center"/>
    </xf>
    <xf numFmtId="3" fontId="9" fillId="0" borderId="0" xfId="0" applyNumberFormat="1" applyFont="1" applyFill="1" applyBorder="1" applyAlignment="1">
      <alignment horizontal="right"/>
    </xf>
    <xf numFmtId="164" fontId="9" fillId="0" borderId="0" xfId="0" applyNumberFormat="1" applyFont="1" applyFill="1" applyBorder="1" applyAlignment="1">
      <alignment horizontal="right"/>
    </xf>
    <xf numFmtId="0" fontId="9" fillId="0" borderId="0" xfId="0" applyFont="1" applyFill="1" applyBorder="1" applyAlignment="1">
      <alignment horizontal="right"/>
    </xf>
    <xf numFmtId="0" fontId="9" fillId="3" borderId="0" xfId="0" applyFont="1" applyFill="1" applyBorder="1" applyAlignment="1">
      <alignment horizontal="right"/>
    </xf>
    <xf numFmtId="0" fontId="9" fillId="0" borderId="0" xfId="0" applyFont="1" applyFill="1" applyBorder="1" applyAlignment="1">
      <alignment horizontal="right" wrapText="1"/>
    </xf>
    <xf numFmtId="0" fontId="10" fillId="2" borderId="0" xfId="0" applyFont="1" applyFill="1"/>
    <xf numFmtId="0" fontId="9" fillId="2" borderId="0" xfId="0" applyFont="1" applyFill="1"/>
    <xf numFmtId="0" fontId="16" fillId="2" borderId="0" xfId="0" applyFont="1" applyFill="1" applyBorder="1" applyAlignment="1">
      <alignment horizontal="center" vertical="center" wrapText="1"/>
    </xf>
    <xf numFmtId="0" fontId="15" fillId="0" borderId="0" xfId="0" applyFont="1" applyFill="1" applyBorder="1"/>
    <xf numFmtId="3" fontId="9" fillId="2" borderId="0" xfId="0" applyNumberFormat="1" applyFont="1" applyFill="1" applyBorder="1" applyAlignment="1">
      <alignment horizontal="center" vertical="center"/>
    </xf>
    <xf numFmtId="168" fontId="9" fillId="0" borderId="0" xfId="17" applyNumberFormat="1" applyFont="1" applyBorder="1" applyAlignment="1">
      <alignment horizontal="center" vertical="center"/>
    </xf>
    <xf numFmtId="3" fontId="9" fillId="0" borderId="1" xfId="0" applyNumberFormat="1" applyFont="1" applyFill="1" applyBorder="1" applyAlignment="1">
      <alignment horizontal="center" vertical="center"/>
    </xf>
    <xf numFmtId="3" fontId="9" fillId="0" borderId="0" xfId="0" applyNumberFormat="1" applyFont="1" applyFill="1" applyBorder="1" applyAlignment="1">
      <alignment horizontal="center" vertical="center"/>
    </xf>
    <xf numFmtId="0" fontId="9" fillId="0" borderId="0" xfId="0" applyFont="1" applyFill="1" applyBorder="1" applyAlignment="1">
      <alignment horizontal="right" vertical="center" wrapText="1"/>
    </xf>
    <xf numFmtId="169" fontId="9" fillId="0" borderId="0" xfId="0" applyNumberFormat="1" applyFont="1" applyFill="1" applyBorder="1" applyAlignment="1">
      <alignment horizontal="center" vertical="center"/>
    </xf>
    <xf numFmtId="169" fontId="9" fillId="2" borderId="0" xfId="0" applyNumberFormat="1" applyFont="1" applyFill="1" applyBorder="1" applyAlignment="1">
      <alignment horizontal="center"/>
    </xf>
    <xf numFmtId="3" fontId="9" fillId="2" borderId="1" xfId="0" applyNumberFormat="1" applyFont="1" applyFill="1" applyBorder="1" applyAlignment="1">
      <alignment horizontal="center"/>
    </xf>
    <xf numFmtId="0" fontId="13" fillId="2" borderId="0" xfId="4" applyFont="1" applyFill="1" applyBorder="1" applyAlignment="1" applyProtection="1">
      <alignment horizontal="center"/>
    </xf>
    <xf numFmtId="164" fontId="9" fillId="0" borderId="2" xfId="0" applyNumberFormat="1" applyFont="1" applyFill="1" applyBorder="1" applyAlignment="1">
      <alignment horizontal="center" vertical="center"/>
    </xf>
    <xf numFmtId="169" fontId="9" fillId="0" borderId="0" xfId="10" applyNumberFormat="1" applyFont="1" applyFill="1" applyBorder="1" applyAlignment="1">
      <alignment horizontal="center" vertical="center"/>
    </xf>
    <xf numFmtId="0" fontId="9" fillId="0" borderId="0" xfId="0" applyNumberFormat="1" applyFont="1" applyFill="1" applyBorder="1" applyAlignment="1">
      <alignment horizontal="center" vertical="center"/>
    </xf>
    <xf numFmtId="3" fontId="10" fillId="0" borderId="0" xfId="0" applyNumberFormat="1" applyFont="1" applyFill="1" applyBorder="1" applyAlignment="1">
      <alignment horizontal="right" wrapText="1"/>
    </xf>
    <xf numFmtId="0" fontId="10" fillId="0" borderId="0" xfId="0" applyFont="1" applyFill="1" applyBorder="1" applyAlignment="1">
      <alignment horizontal="right" wrapText="1"/>
    </xf>
    <xf numFmtId="3" fontId="10" fillId="0" borderId="0" xfId="0" applyNumberFormat="1" applyFont="1" applyFill="1" applyBorder="1" applyAlignment="1">
      <alignment horizontal="right"/>
    </xf>
    <xf numFmtId="0" fontId="9" fillId="0" borderId="2" xfId="0" applyFont="1" applyFill="1" applyBorder="1"/>
    <xf numFmtId="0" fontId="13" fillId="2" borderId="0" xfId="4" applyFont="1" applyFill="1" applyAlignment="1" applyProtection="1"/>
    <xf numFmtId="0" fontId="9" fillId="0" borderId="0" xfId="0" applyFont="1" applyFill="1" applyBorder="1" applyAlignment="1">
      <alignment vertical="center"/>
    </xf>
    <xf numFmtId="164" fontId="10" fillId="0" borderId="0" xfId="0" applyNumberFormat="1" applyFont="1" applyFill="1" applyBorder="1" applyAlignment="1">
      <alignment horizontal="right" wrapText="1"/>
    </xf>
    <xf numFmtId="164" fontId="10" fillId="0" borderId="0" xfId="0" applyNumberFormat="1" applyFont="1" applyFill="1" applyBorder="1" applyAlignment="1">
      <alignment horizontal="right"/>
    </xf>
    <xf numFmtId="0" fontId="9" fillId="0" borderId="0" xfId="0" applyFont="1" applyFill="1" applyBorder="1" applyAlignment="1">
      <alignment vertical="center" wrapText="1"/>
    </xf>
    <xf numFmtId="0" fontId="10" fillId="0" borderId="3" xfId="0" applyFont="1" applyFill="1" applyBorder="1" applyAlignment="1">
      <alignment vertical="center"/>
    </xf>
    <xf numFmtId="0" fontId="10" fillId="0" borderId="3" xfId="0" applyFont="1" applyFill="1" applyBorder="1" applyAlignment="1">
      <alignment horizontal="right" vertical="center" wrapText="1"/>
    </xf>
    <xf numFmtId="0" fontId="10" fillId="0" borderId="1" xfId="0" applyFont="1" applyFill="1" applyBorder="1"/>
    <xf numFmtId="3" fontId="10" fillId="0" borderId="1" xfId="0" applyNumberFormat="1" applyFont="1" applyFill="1" applyBorder="1" applyAlignment="1">
      <alignment horizontal="right" wrapText="1"/>
    </xf>
    <xf numFmtId="0" fontId="10" fillId="0" borderId="1" xfId="0" applyFont="1" applyFill="1" applyBorder="1" applyAlignment="1">
      <alignment horizontal="right" wrapText="1"/>
    </xf>
    <xf numFmtId="164" fontId="10" fillId="0" borderId="1" xfId="0" applyNumberFormat="1" applyFont="1" applyFill="1" applyBorder="1" applyAlignment="1">
      <alignment horizontal="right" wrapText="1"/>
    </xf>
    <xf numFmtId="0" fontId="9" fillId="0" borderId="6" xfId="0" applyFont="1" applyFill="1" applyBorder="1"/>
    <xf numFmtId="0" fontId="9" fillId="4" borderId="6" xfId="0" applyFont="1" applyFill="1" applyBorder="1"/>
    <xf numFmtId="0" fontId="10" fillId="5" borderId="6" xfId="0" applyFont="1" applyFill="1" applyBorder="1"/>
    <xf numFmtId="0" fontId="9" fillId="5" borderId="6" xfId="0" applyFont="1" applyFill="1" applyBorder="1" applyAlignment="1">
      <alignment horizontal="right"/>
    </xf>
    <xf numFmtId="0" fontId="9" fillId="5" borderId="6" xfId="0" applyFont="1" applyFill="1" applyBorder="1"/>
    <xf numFmtId="3" fontId="9" fillId="5" borderId="6" xfId="0" applyNumberFormat="1" applyFont="1" applyFill="1" applyBorder="1" applyAlignment="1">
      <alignment horizontal="right"/>
    </xf>
    <xf numFmtId="164" fontId="9" fillId="5" borderId="6" xfId="0" applyNumberFormat="1" applyFont="1" applyFill="1" applyBorder="1" applyAlignment="1">
      <alignment horizontal="right"/>
    </xf>
    <xf numFmtId="0" fontId="10" fillId="2" borderId="6" xfId="0" applyFont="1" applyFill="1" applyBorder="1" applyAlignment="1">
      <alignment vertical="center"/>
    </xf>
    <xf numFmtId="0" fontId="10" fillId="2" borderId="6" xfId="0" applyFont="1" applyFill="1" applyBorder="1" applyAlignment="1">
      <alignment horizontal="right" vertical="center" wrapText="1"/>
    </xf>
    <xf numFmtId="0" fontId="9" fillId="0" borderId="6" xfId="0" applyFont="1" applyFill="1" applyBorder="1" applyAlignment="1">
      <alignment vertical="center" wrapText="1"/>
    </xf>
    <xf numFmtId="0" fontId="9" fillId="0" borderId="6" xfId="0" applyFont="1" applyFill="1" applyBorder="1" applyAlignment="1">
      <alignment horizontal="right" vertical="center" wrapText="1"/>
    </xf>
    <xf numFmtId="0" fontId="9" fillId="2" borderId="6" xfId="0" applyFont="1" applyFill="1" applyBorder="1"/>
    <xf numFmtId="3" fontId="9" fillId="2" borderId="6" xfId="0" applyNumberFormat="1" applyFont="1" applyFill="1" applyBorder="1" applyAlignment="1">
      <alignment horizontal="right"/>
    </xf>
    <xf numFmtId="164" fontId="9" fillId="2" borderId="6" xfId="0" applyNumberFormat="1" applyFont="1" applyFill="1" applyBorder="1" applyAlignment="1">
      <alignment horizontal="right"/>
    </xf>
    <xf numFmtId="0" fontId="9" fillId="2" borderId="6" xfId="0" applyFont="1" applyFill="1" applyBorder="1" applyAlignment="1">
      <alignment horizontal="right"/>
    </xf>
    <xf numFmtId="0" fontId="9" fillId="0" borderId="7" xfId="0" applyFont="1" applyFill="1" applyBorder="1"/>
    <xf numFmtId="0" fontId="9" fillId="0" borderId="8" xfId="0" applyFont="1" applyFill="1" applyBorder="1"/>
    <xf numFmtId="0" fontId="9" fillId="5" borderId="9" xfId="0" applyFont="1" applyFill="1" applyBorder="1"/>
    <xf numFmtId="0" fontId="9" fillId="5" borderId="9" xfId="0" applyFont="1" applyFill="1" applyBorder="1" applyAlignment="1">
      <alignment horizontal="right"/>
    </xf>
    <xf numFmtId="0" fontId="10" fillId="5" borderId="10" xfId="0" applyFont="1" applyFill="1" applyBorder="1" applyAlignment="1">
      <alignment vertical="center"/>
    </xf>
    <xf numFmtId="0" fontId="10" fillId="5" borderId="10" xfId="0" applyFont="1" applyFill="1" applyBorder="1" applyAlignment="1">
      <alignment horizontal="right" vertical="center" wrapText="1"/>
    </xf>
    <xf numFmtId="0" fontId="9" fillId="5" borderId="11" xfId="0" applyFont="1" applyFill="1" applyBorder="1"/>
    <xf numFmtId="3" fontId="9" fillId="5" borderId="11" xfId="0" applyNumberFormat="1" applyFont="1" applyFill="1" applyBorder="1" applyAlignment="1">
      <alignment horizontal="right"/>
    </xf>
    <xf numFmtId="164" fontId="9" fillId="5" borderId="11" xfId="0" applyNumberFormat="1" applyFont="1" applyFill="1" applyBorder="1" applyAlignment="1">
      <alignment horizontal="right"/>
    </xf>
    <xf numFmtId="0" fontId="9" fillId="4" borderId="8" xfId="0" applyFont="1" applyFill="1" applyBorder="1"/>
    <xf numFmtId="0" fontId="10" fillId="2" borderId="10" xfId="0" applyFont="1" applyFill="1" applyBorder="1" applyAlignment="1">
      <alignment vertical="center"/>
    </xf>
    <xf numFmtId="0" fontId="10" fillId="2" borderId="10" xfId="0" applyFont="1" applyFill="1" applyBorder="1" applyAlignment="1">
      <alignment horizontal="right" vertical="center" wrapText="1"/>
    </xf>
    <xf numFmtId="0" fontId="9" fillId="0" borderId="11" xfId="0" applyFont="1" applyFill="1" applyBorder="1" applyAlignment="1">
      <alignment vertical="center" wrapText="1"/>
    </xf>
    <xf numFmtId="0" fontId="9" fillId="0" borderId="11" xfId="0" applyFont="1" applyFill="1" applyBorder="1" applyAlignment="1">
      <alignment horizontal="right" vertical="center" wrapText="1"/>
    </xf>
    <xf numFmtId="0" fontId="9" fillId="2" borderId="8" xfId="0" applyFont="1" applyFill="1" applyBorder="1"/>
    <xf numFmtId="0" fontId="9" fillId="2" borderId="8" xfId="0" applyFont="1" applyFill="1" applyBorder="1" applyAlignment="1">
      <alignment horizontal="right"/>
    </xf>
    <xf numFmtId="169" fontId="9" fillId="0" borderId="0" xfId="0" applyNumberFormat="1" applyFont="1" applyFill="1" applyBorder="1" applyAlignment="1">
      <alignment horizontal="right"/>
    </xf>
    <xf numFmtId="169" fontId="9" fillId="5" borderId="6" xfId="0" applyNumberFormat="1" applyFont="1" applyFill="1" applyBorder="1" applyAlignment="1">
      <alignment horizontal="right"/>
    </xf>
    <xf numFmtId="9" fontId="9" fillId="2" borderId="6" xfId="0" applyNumberFormat="1" applyFont="1" applyFill="1" applyBorder="1" applyAlignment="1">
      <alignment horizontal="right"/>
    </xf>
    <xf numFmtId="0" fontId="9" fillId="3" borderId="0" xfId="0" applyFont="1" applyFill="1"/>
    <xf numFmtId="0" fontId="9" fillId="0" borderId="6" xfId="0" applyFont="1" applyFill="1" applyBorder="1" applyAlignment="1">
      <alignment vertical="center"/>
    </xf>
    <xf numFmtId="0" fontId="9" fillId="0" borderId="6" xfId="0" applyFont="1" applyFill="1" applyBorder="1" applyAlignment="1">
      <alignment horizontal="right"/>
    </xf>
    <xf numFmtId="0" fontId="10" fillId="0" borderId="6" xfId="0" applyFont="1" applyFill="1" applyBorder="1" applyAlignment="1">
      <alignment horizontal="right" vertical="center" wrapText="1"/>
    </xf>
    <xf numFmtId="0" fontId="10" fillId="2" borderId="6" xfId="0" applyFont="1" applyFill="1" applyBorder="1"/>
    <xf numFmtId="0" fontId="9" fillId="2" borderId="6" xfId="0" applyFont="1" applyFill="1" applyBorder="1" applyAlignment="1">
      <alignment horizontal="left"/>
    </xf>
    <xf numFmtId="0" fontId="9" fillId="2" borderId="6" xfId="0" applyFont="1" applyFill="1" applyBorder="1" applyAlignment="1">
      <alignment horizontal="left" vertical="center"/>
    </xf>
    <xf numFmtId="0" fontId="5" fillId="2" borderId="6" xfId="0" applyFont="1" applyFill="1" applyBorder="1" applyAlignment="1"/>
    <xf numFmtId="0" fontId="6" fillId="3" borderId="6" xfId="0" applyFont="1" applyFill="1" applyBorder="1" applyAlignment="1"/>
    <xf numFmtId="0" fontId="9" fillId="3" borderId="6" xfId="0" applyFont="1" applyFill="1" applyBorder="1" applyAlignment="1">
      <alignment horizontal="left"/>
    </xf>
    <xf numFmtId="0" fontId="10" fillId="2" borderId="12" xfId="0" applyFont="1" applyFill="1" applyBorder="1" applyAlignment="1">
      <alignment horizontal="right" vertical="center" wrapText="1"/>
    </xf>
    <xf numFmtId="0" fontId="9" fillId="0" borderId="13" xfId="0" applyFont="1" applyFill="1" applyBorder="1" applyAlignment="1">
      <alignment horizontal="right" vertical="center" wrapText="1"/>
    </xf>
    <xf numFmtId="0" fontId="9" fillId="0" borderId="14" xfId="0" applyFont="1" applyFill="1" applyBorder="1" applyAlignment="1">
      <alignment horizontal="right" vertical="center" wrapText="1"/>
    </xf>
    <xf numFmtId="164" fontId="9" fillId="2" borderId="14" xfId="0" applyNumberFormat="1" applyFont="1" applyFill="1" applyBorder="1" applyAlignment="1">
      <alignment horizontal="right"/>
    </xf>
    <xf numFmtId="0" fontId="9" fillId="2" borderId="15" xfId="0" applyFont="1" applyFill="1" applyBorder="1" applyAlignment="1">
      <alignment horizontal="right"/>
    </xf>
    <xf numFmtId="0" fontId="9" fillId="2" borderId="6" xfId="0" applyFont="1" applyFill="1" applyBorder="1" applyAlignment="1">
      <alignment vertical="center"/>
    </xf>
    <xf numFmtId="164" fontId="9" fillId="0" borderId="6" xfId="0" applyNumberFormat="1" applyFont="1" applyFill="1" applyBorder="1"/>
    <xf numFmtId="164" fontId="9" fillId="2" borderId="6" xfId="0" applyNumberFormat="1" applyFont="1" applyFill="1" applyBorder="1"/>
    <xf numFmtId="0" fontId="10" fillId="2" borderId="6" xfId="0" applyFont="1" applyFill="1" applyBorder="1" applyAlignment="1">
      <alignment horizontal="left"/>
    </xf>
    <xf numFmtId="3" fontId="9" fillId="2" borderId="6" xfId="0" applyNumberFormat="1" applyFont="1" applyFill="1" applyBorder="1"/>
    <xf numFmtId="164" fontId="9" fillId="2" borderId="6" xfId="0" applyNumberFormat="1" applyFont="1" applyFill="1" applyBorder="1" applyAlignment="1">
      <alignment horizontal="left"/>
    </xf>
    <xf numFmtId="164" fontId="27" fillId="3" borderId="6" xfId="0" applyNumberFormat="1" applyFont="1" applyFill="1" applyBorder="1"/>
    <xf numFmtId="0" fontId="9" fillId="2" borderId="6" xfId="0" applyFont="1" applyFill="1" applyBorder="1" applyAlignment="1">
      <alignment horizontal="right" wrapText="1"/>
    </xf>
    <xf numFmtId="164" fontId="9" fillId="2" borderId="6" xfId="0" applyNumberFormat="1" applyFont="1" applyFill="1" applyBorder="1" applyAlignment="1">
      <alignment horizontal="right" wrapText="1"/>
    </xf>
    <xf numFmtId="0" fontId="10" fillId="2" borderId="6" xfId="0" applyFont="1" applyFill="1" applyBorder="1" applyAlignment="1">
      <alignment horizontal="center"/>
    </xf>
    <xf numFmtId="3" fontId="9" fillId="2" borderId="6" xfId="0" applyNumberFormat="1" applyFont="1" applyFill="1" applyBorder="1" applyAlignment="1">
      <alignment horizontal="right" wrapText="1"/>
    </xf>
    <xf numFmtId="164" fontId="9" fillId="3" borderId="6" xfId="0" applyNumberFormat="1" applyFont="1" applyFill="1" applyBorder="1"/>
    <xf numFmtId="0" fontId="10" fillId="2" borderId="6" xfId="0" applyFont="1" applyFill="1" applyBorder="1" applyAlignment="1"/>
    <xf numFmtId="0" fontId="9" fillId="3" borderId="6" xfId="0" applyFont="1" applyFill="1" applyBorder="1" applyAlignment="1"/>
    <xf numFmtId="0" fontId="9" fillId="0" borderId="6" xfId="0" applyFont="1" applyBorder="1" applyAlignment="1">
      <alignment horizontal="left"/>
    </xf>
    <xf numFmtId="0" fontId="13" fillId="2" borderId="6" xfId="4" applyFont="1" applyFill="1" applyBorder="1" applyAlignment="1" applyProtection="1"/>
    <xf numFmtId="9" fontId="9" fillId="0" borderId="6" xfId="0" applyNumberFormat="1" applyFont="1" applyFill="1" applyBorder="1"/>
    <xf numFmtId="0" fontId="9" fillId="2" borderId="14" xfId="0" applyFont="1" applyFill="1" applyBorder="1"/>
    <xf numFmtId="164" fontId="9" fillId="2" borderId="16" xfId="0" applyNumberFormat="1" applyFont="1" applyFill="1" applyBorder="1"/>
    <xf numFmtId="0" fontId="10" fillId="2" borderId="9" xfId="0" applyFont="1" applyFill="1" applyBorder="1" applyAlignment="1">
      <alignment horizontal="right" vertical="center" wrapText="1"/>
    </xf>
    <xf numFmtId="0" fontId="27" fillId="6" borderId="6" xfId="0" applyFont="1" applyFill="1" applyBorder="1" applyAlignment="1">
      <alignment horizontal="right" vertical="center" wrapText="1"/>
    </xf>
    <xf numFmtId="1" fontId="9" fillId="2" borderId="6" xfId="0" applyNumberFormat="1" applyFont="1" applyFill="1" applyBorder="1"/>
    <xf numFmtId="0" fontId="14" fillId="2" borderId="6" xfId="0" applyFont="1" applyFill="1" applyBorder="1"/>
    <xf numFmtId="0" fontId="10" fillId="2" borderId="17" xfId="0" applyFont="1" applyFill="1" applyBorder="1" applyAlignment="1">
      <alignment horizontal="right" vertical="center" wrapText="1"/>
    </xf>
    <xf numFmtId="0" fontId="10" fillId="2" borderId="9" xfId="0" applyFont="1" applyFill="1" applyBorder="1"/>
    <xf numFmtId="0" fontId="9" fillId="2" borderId="9" xfId="0" applyFont="1" applyFill="1" applyBorder="1"/>
    <xf numFmtId="0" fontId="28" fillId="6" borderId="0" xfId="0" applyFont="1" applyFill="1" applyBorder="1" applyAlignment="1">
      <alignment horizontal="right" vertical="center" wrapText="1"/>
    </xf>
    <xf numFmtId="0" fontId="9" fillId="3" borderId="14" xfId="0" applyFont="1" applyFill="1" applyBorder="1"/>
    <xf numFmtId="0" fontId="9" fillId="3" borderId="14" xfId="0" applyFont="1" applyFill="1" applyBorder="1" applyAlignment="1">
      <alignment horizontal="right"/>
    </xf>
    <xf numFmtId="165" fontId="27" fillId="3" borderId="16" xfId="1" applyNumberFormat="1" applyFont="1" applyFill="1" applyBorder="1"/>
    <xf numFmtId="0" fontId="9" fillId="2" borderId="7" xfId="0" applyFont="1" applyFill="1" applyBorder="1"/>
    <xf numFmtId="0" fontId="28" fillId="6" borderId="6" xfId="0" applyFont="1" applyFill="1" applyBorder="1" applyAlignment="1">
      <alignment horizontal="right" vertical="center" wrapText="1"/>
    </xf>
    <xf numFmtId="164" fontId="28" fillId="6" borderId="6" xfId="0" applyNumberFormat="1" applyFont="1" applyFill="1" applyBorder="1" applyAlignment="1">
      <alignment horizontal="right" vertical="center" wrapText="1"/>
    </xf>
    <xf numFmtId="0" fontId="10" fillId="2" borderId="14" xfId="0" applyFont="1" applyFill="1" applyBorder="1"/>
    <xf numFmtId="0" fontId="9" fillId="2" borderId="14" xfId="0" applyFont="1" applyFill="1" applyBorder="1" applyAlignment="1">
      <alignment wrapText="1"/>
    </xf>
    <xf numFmtId="0" fontId="9" fillId="0" borderId="14" xfId="0" applyFont="1" applyFill="1" applyBorder="1"/>
    <xf numFmtId="0" fontId="9" fillId="2" borderId="16" xfId="0" applyFont="1" applyFill="1" applyBorder="1"/>
    <xf numFmtId="1" fontId="9" fillId="2" borderId="6" xfId="0" applyNumberFormat="1" applyFont="1" applyFill="1" applyBorder="1" applyAlignment="1">
      <alignment horizontal="right" wrapText="1"/>
    </xf>
    <xf numFmtId="166" fontId="9" fillId="2" borderId="6" xfId="0" applyNumberFormat="1" applyFont="1" applyFill="1" applyBorder="1" applyAlignment="1">
      <alignment horizontal="right" wrapText="1"/>
    </xf>
    <xf numFmtId="166" fontId="27" fillId="3" borderId="6" xfId="0" applyNumberFormat="1" applyFont="1" applyFill="1" applyBorder="1"/>
    <xf numFmtId="0" fontId="10" fillId="2" borderId="9" xfId="0" applyFont="1" applyFill="1" applyBorder="1" applyAlignment="1">
      <alignment vertical="center"/>
    </xf>
    <xf numFmtId="0" fontId="10" fillId="0" borderId="9" xfId="0" applyFont="1" applyFill="1" applyBorder="1" applyAlignment="1">
      <alignment horizontal="right" vertical="center" wrapText="1"/>
    </xf>
    <xf numFmtId="164" fontId="9" fillId="0" borderId="7" xfId="0" applyNumberFormat="1" applyFont="1" applyFill="1" applyBorder="1"/>
    <xf numFmtId="164" fontId="9" fillId="2" borderId="7" xfId="0" applyNumberFormat="1" applyFont="1" applyFill="1" applyBorder="1"/>
    <xf numFmtId="0" fontId="9" fillId="6" borderId="6" xfId="0" applyFont="1" applyFill="1" applyBorder="1" applyAlignment="1">
      <alignment horizontal="right" vertical="center" wrapText="1"/>
    </xf>
    <xf numFmtId="0" fontId="9" fillId="2" borderId="13" xfId="0" applyFont="1" applyFill="1" applyBorder="1"/>
    <xf numFmtId="0" fontId="27" fillId="6" borderId="11" xfId="0" applyFont="1" applyFill="1" applyBorder="1" applyAlignment="1">
      <alignment horizontal="right" vertical="center" wrapText="1"/>
    </xf>
    <xf numFmtId="164" fontId="9" fillId="2" borderId="8" xfId="0" applyNumberFormat="1" applyFont="1" applyFill="1" applyBorder="1"/>
    <xf numFmtId="0" fontId="9" fillId="2" borderId="18" xfId="0" applyFont="1" applyFill="1" applyBorder="1"/>
    <xf numFmtId="164" fontId="9" fillId="2" borderId="9" xfId="0" applyNumberFormat="1" applyFont="1" applyFill="1" applyBorder="1"/>
    <xf numFmtId="0" fontId="9" fillId="2" borderId="7" xfId="0" applyFont="1" applyFill="1" applyBorder="1" applyAlignment="1">
      <alignment vertical="center"/>
    </xf>
    <xf numFmtId="0" fontId="9" fillId="2" borderId="10" xfId="0" applyFont="1" applyFill="1" applyBorder="1" applyAlignment="1">
      <alignment vertical="center"/>
    </xf>
    <xf numFmtId="0" fontId="9" fillId="3" borderId="7" xfId="0" applyFont="1" applyFill="1" applyBorder="1" applyAlignment="1">
      <alignment horizontal="left"/>
    </xf>
    <xf numFmtId="0" fontId="9" fillId="2" borderId="11" xfId="0" applyFont="1" applyFill="1" applyBorder="1"/>
    <xf numFmtId="3" fontId="9" fillId="2" borderId="8" xfId="0" applyNumberFormat="1" applyFont="1" applyFill="1" applyBorder="1"/>
    <xf numFmtId="0" fontId="10" fillId="2" borderId="19" xfId="0" applyFont="1" applyFill="1" applyBorder="1" applyAlignment="1">
      <alignment horizontal="right" vertical="center" wrapText="1"/>
    </xf>
    <xf numFmtId="3" fontId="9" fillId="2" borderId="9" xfId="0" applyNumberFormat="1" applyFont="1" applyFill="1" applyBorder="1"/>
    <xf numFmtId="164" fontId="9" fillId="2" borderId="9" xfId="0" applyNumberFormat="1" applyFont="1" applyFill="1" applyBorder="1" applyAlignment="1">
      <alignment horizontal="right"/>
    </xf>
    <xf numFmtId="1" fontId="9" fillId="2" borderId="9" xfId="0" applyNumberFormat="1" applyFont="1" applyFill="1" applyBorder="1"/>
    <xf numFmtId="0" fontId="9" fillId="2" borderId="20" xfId="0" applyFont="1" applyFill="1" applyBorder="1"/>
    <xf numFmtId="164" fontId="9" fillId="2" borderId="20" xfId="0" applyNumberFormat="1" applyFont="1" applyFill="1" applyBorder="1"/>
    <xf numFmtId="3" fontId="9" fillId="2" borderId="20" xfId="0" applyNumberFormat="1" applyFont="1" applyFill="1" applyBorder="1"/>
    <xf numFmtId="164" fontId="9" fillId="2" borderId="20" xfId="0" applyNumberFormat="1" applyFont="1" applyFill="1" applyBorder="1" applyAlignment="1">
      <alignment horizontal="right"/>
    </xf>
    <xf numFmtId="1" fontId="9" fillId="2" borderId="20" xfId="0" applyNumberFormat="1" applyFont="1" applyFill="1" applyBorder="1"/>
    <xf numFmtId="0" fontId="9" fillId="3" borderId="21" xfId="0" applyFont="1" applyFill="1" applyBorder="1" applyAlignment="1">
      <alignment horizontal="left"/>
    </xf>
    <xf numFmtId="3" fontId="9" fillId="2" borderId="21" xfId="0" applyNumberFormat="1" applyFont="1" applyFill="1" applyBorder="1"/>
    <xf numFmtId="164" fontId="9" fillId="2" borderId="21" xfId="0" applyNumberFormat="1" applyFont="1" applyFill="1" applyBorder="1"/>
    <xf numFmtId="3" fontId="9" fillId="2" borderId="21" xfId="0" applyNumberFormat="1" applyFont="1" applyFill="1" applyBorder="1" applyAlignment="1">
      <alignment horizontal="right"/>
    </xf>
    <xf numFmtId="164" fontId="9" fillId="2" borderId="21" xfId="0" applyNumberFormat="1" applyFont="1" applyFill="1" applyBorder="1" applyAlignment="1">
      <alignment horizontal="right"/>
    </xf>
    <xf numFmtId="1" fontId="9" fillId="2" borderId="21" xfId="0" applyNumberFormat="1" applyFont="1" applyFill="1" applyBorder="1" applyAlignment="1">
      <alignment horizontal="right"/>
    </xf>
    <xf numFmtId="1" fontId="9" fillId="2" borderId="21" xfId="0" applyNumberFormat="1" applyFont="1" applyFill="1" applyBorder="1"/>
    <xf numFmtId="0" fontId="9" fillId="2" borderId="17" xfId="0" applyFont="1" applyFill="1" applyBorder="1"/>
    <xf numFmtId="3" fontId="9" fillId="2" borderId="7" xfId="0" applyNumberFormat="1" applyFont="1" applyFill="1" applyBorder="1"/>
    <xf numFmtId="0" fontId="9" fillId="2" borderId="22" xfId="0" applyFont="1" applyFill="1" applyBorder="1"/>
    <xf numFmtId="164" fontId="9" fillId="2" borderId="23" xfId="0" applyNumberFormat="1" applyFont="1" applyFill="1" applyBorder="1"/>
    <xf numFmtId="0" fontId="10" fillId="2" borderId="24" xfId="0" applyFont="1" applyFill="1" applyBorder="1" applyAlignment="1">
      <alignment horizontal="right" vertical="center" wrapText="1"/>
    </xf>
    <xf numFmtId="0" fontId="9" fillId="2" borderId="23" xfId="0" applyFont="1" applyFill="1" applyBorder="1"/>
    <xf numFmtId="164" fontId="9" fillId="2" borderId="25" xfId="0" applyNumberFormat="1" applyFont="1" applyFill="1" applyBorder="1"/>
    <xf numFmtId="3" fontId="9" fillId="2" borderId="11" xfId="0" applyNumberFormat="1" applyFont="1" applyFill="1" applyBorder="1"/>
    <xf numFmtId="164" fontId="9" fillId="2" borderId="11" xfId="0" applyNumberFormat="1" applyFont="1" applyFill="1" applyBorder="1"/>
    <xf numFmtId="1" fontId="9" fillId="2" borderId="11" xfId="0" applyNumberFormat="1" applyFont="1" applyFill="1" applyBorder="1"/>
    <xf numFmtId="164" fontId="9" fillId="2" borderId="11" xfId="0" applyNumberFormat="1" applyFont="1" applyFill="1" applyBorder="1" applyAlignment="1">
      <alignment horizontal="right"/>
    </xf>
    <xf numFmtId="0" fontId="9" fillId="2" borderId="24" xfId="0" applyFont="1" applyFill="1" applyBorder="1"/>
    <xf numFmtId="3" fontId="9" fillId="2" borderId="24" xfId="0" applyNumberFormat="1" applyFont="1" applyFill="1" applyBorder="1"/>
    <xf numFmtId="164" fontId="9" fillId="2" borderId="24" xfId="0" applyNumberFormat="1" applyFont="1" applyFill="1" applyBorder="1"/>
    <xf numFmtId="1" fontId="9" fillId="2" borderId="24" xfId="0" applyNumberFormat="1" applyFont="1" applyFill="1" applyBorder="1"/>
    <xf numFmtId="164" fontId="9" fillId="2" borderId="24" xfId="0" applyNumberFormat="1" applyFont="1" applyFill="1" applyBorder="1" applyAlignment="1">
      <alignment horizontal="right"/>
    </xf>
    <xf numFmtId="0" fontId="9" fillId="2" borderId="26" xfId="0" applyFont="1" applyFill="1" applyBorder="1" applyAlignment="1">
      <alignment horizontal="right" vertical="center" wrapText="1"/>
    </xf>
    <xf numFmtId="0" fontId="9" fillId="2" borderId="27" xfId="0" applyFont="1" applyFill="1" applyBorder="1" applyAlignment="1">
      <alignment horizontal="right" vertical="center" wrapText="1"/>
    </xf>
    <xf numFmtId="164" fontId="9" fillId="2" borderId="27" xfId="0" applyNumberFormat="1" applyFont="1" applyFill="1" applyBorder="1" applyAlignment="1">
      <alignment horizontal="right" vertical="center" wrapText="1"/>
    </xf>
    <xf numFmtId="0" fontId="9" fillId="2" borderId="28" xfId="0" applyFont="1" applyFill="1" applyBorder="1" applyAlignment="1">
      <alignment horizontal="right" vertical="center" wrapText="1"/>
    </xf>
    <xf numFmtId="0" fontId="9" fillId="2" borderId="15" xfId="0" applyFont="1" applyFill="1" applyBorder="1" applyAlignment="1">
      <alignment horizontal="right" vertical="center" wrapText="1"/>
    </xf>
    <xf numFmtId="0" fontId="9" fillId="2" borderId="29" xfId="0" applyFont="1" applyFill="1" applyBorder="1" applyAlignment="1">
      <alignment horizontal="right" vertical="center" wrapText="1"/>
    </xf>
    <xf numFmtId="164" fontId="9" fillId="2" borderId="29" xfId="0" applyNumberFormat="1" applyFont="1" applyFill="1" applyBorder="1" applyAlignment="1">
      <alignment horizontal="right" vertical="center" wrapText="1"/>
    </xf>
    <xf numFmtId="0" fontId="9" fillId="2" borderId="8" xfId="0" applyFont="1" applyFill="1" applyBorder="1" applyAlignment="1">
      <alignment horizontal="right" vertical="center" wrapText="1"/>
    </xf>
    <xf numFmtId="3" fontId="9" fillId="2" borderId="30" xfId="0" applyNumberFormat="1" applyFont="1" applyFill="1" applyBorder="1"/>
    <xf numFmtId="3" fontId="9" fillId="2" borderId="31" xfId="0" applyNumberFormat="1" applyFont="1" applyFill="1" applyBorder="1"/>
    <xf numFmtId="0" fontId="9" fillId="3" borderId="1" xfId="0" applyFont="1" applyFill="1" applyBorder="1" applyAlignment="1">
      <alignment horizontal="left"/>
    </xf>
    <xf numFmtId="0" fontId="9" fillId="2" borderId="16" xfId="0" applyFont="1" applyFill="1" applyBorder="1" applyAlignment="1">
      <alignment vertical="center"/>
    </xf>
    <xf numFmtId="0" fontId="14" fillId="2" borderId="32" xfId="0" applyFont="1" applyFill="1" applyBorder="1" applyAlignment="1">
      <alignment horizontal="left"/>
    </xf>
    <xf numFmtId="0" fontId="10" fillId="2" borderId="33" xfId="0" applyFont="1" applyFill="1" applyBorder="1" applyAlignment="1">
      <alignment horizontal="right" vertical="center" wrapText="1"/>
    </xf>
    <xf numFmtId="0" fontId="10" fillId="2" borderId="7" xfId="0" applyFont="1" applyFill="1" applyBorder="1"/>
    <xf numFmtId="0" fontId="9" fillId="3" borderId="11" xfId="0" applyFont="1" applyFill="1" applyBorder="1" applyAlignment="1">
      <alignment horizontal="left"/>
    </xf>
    <xf numFmtId="0" fontId="9" fillId="2" borderId="25" xfId="0" applyFont="1" applyFill="1" applyBorder="1"/>
    <xf numFmtId="0" fontId="10" fillId="2" borderId="34" xfId="0" applyFont="1" applyFill="1" applyBorder="1" applyAlignment="1">
      <alignment horizontal="right" vertical="center" wrapText="1"/>
    </xf>
    <xf numFmtId="0" fontId="9" fillId="2" borderId="35" xfId="0" applyFont="1" applyFill="1" applyBorder="1"/>
    <xf numFmtId="0" fontId="9" fillId="3" borderId="36" xfId="0" applyFont="1" applyFill="1" applyBorder="1" applyAlignment="1">
      <alignment horizontal="left"/>
    </xf>
    <xf numFmtId="3" fontId="9" fillId="2" borderId="36" xfId="0" applyNumberFormat="1" applyFont="1" applyFill="1" applyBorder="1"/>
    <xf numFmtId="164" fontId="9" fillId="2" borderId="36" xfId="0" applyNumberFormat="1" applyFont="1" applyFill="1" applyBorder="1"/>
    <xf numFmtId="3" fontId="9" fillId="2" borderId="36" xfId="0" applyNumberFormat="1" applyFont="1" applyFill="1" applyBorder="1" applyAlignment="1">
      <alignment horizontal="right"/>
    </xf>
    <xf numFmtId="164" fontId="9" fillId="2" borderId="36" xfId="0" applyNumberFormat="1" applyFont="1" applyFill="1" applyBorder="1" applyAlignment="1">
      <alignment horizontal="right"/>
    </xf>
    <xf numFmtId="1" fontId="9" fillId="2" borderId="36" xfId="0" applyNumberFormat="1" applyFont="1" applyFill="1" applyBorder="1" applyAlignment="1">
      <alignment horizontal="right"/>
    </xf>
    <xf numFmtId="1" fontId="9" fillId="2" borderId="36" xfId="0" applyNumberFormat="1" applyFont="1" applyFill="1" applyBorder="1"/>
    <xf numFmtId="0" fontId="9" fillId="3" borderId="37" xfId="0" applyFont="1" applyFill="1" applyBorder="1" applyAlignment="1">
      <alignment horizontal="left"/>
    </xf>
    <xf numFmtId="3" fontId="9" fillId="2" borderId="37" xfId="0" applyNumberFormat="1" applyFont="1" applyFill="1" applyBorder="1"/>
    <xf numFmtId="164" fontId="9" fillId="2" borderId="37" xfId="0" applyNumberFormat="1" applyFont="1" applyFill="1" applyBorder="1"/>
    <xf numFmtId="3" fontId="9" fillId="2" borderId="37" xfId="0" applyNumberFormat="1" applyFont="1" applyFill="1" applyBorder="1" applyAlignment="1">
      <alignment horizontal="right"/>
    </xf>
    <xf numFmtId="164" fontId="9" fillId="2" borderId="37" xfId="0" applyNumberFormat="1" applyFont="1" applyFill="1" applyBorder="1" applyAlignment="1">
      <alignment horizontal="right"/>
    </xf>
    <xf numFmtId="1" fontId="9" fillId="2" borderId="37" xfId="0" applyNumberFormat="1" applyFont="1" applyFill="1" applyBorder="1" applyAlignment="1">
      <alignment horizontal="right"/>
    </xf>
    <xf numFmtId="1" fontId="9" fillId="2" borderId="37" xfId="0" applyNumberFormat="1" applyFont="1" applyFill="1" applyBorder="1"/>
    <xf numFmtId="164" fontId="9" fillId="2" borderId="9" xfId="0" applyNumberFormat="1" applyFont="1" applyFill="1" applyBorder="1" applyAlignment="1">
      <alignment horizontal="left"/>
    </xf>
    <xf numFmtId="164" fontId="9" fillId="2" borderId="37" xfId="0" applyNumberFormat="1" applyFont="1" applyFill="1" applyBorder="1" applyAlignment="1">
      <alignment horizontal="left"/>
    </xf>
    <xf numFmtId="3" fontId="9" fillId="2" borderId="0" xfId="0" applyNumberFormat="1" applyFont="1" applyFill="1" applyBorder="1" applyAlignment="1">
      <alignment vertical="center"/>
    </xf>
    <xf numFmtId="0" fontId="9" fillId="2" borderId="1" xfId="0" applyFont="1" applyFill="1" applyBorder="1" applyAlignment="1">
      <alignment horizontal="right" vertical="center" wrapText="1"/>
    </xf>
    <xf numFmtId="0" fontId="9" fillId="2" borderId="38" xfId="0" applyFont="1" applyFill="1" applyBorder="1" applyAlignment="1">
      <alignment horizontal="right" vertical="center" wrapText="1"/>
    </xf>
    <xf numFmtId="0" fontId="9" fillId="2" borderId="21" xfId="0" applyFont="1" applyFill="1" applyBorder="1"/>
    <xf numFmtId="0" fontId="9" fillId="0" borderId="1" xfId="0" applyFont="1" applyFill="1" applyBorder="1" applyAlignment="1">
      <alignment vertical="center"/>
    </xf>
    <xf numFmtId="0" fontId="9" fillId="3" borderId="2" xfId="0" applyFont="1" applyFill="1" applyBorder="1" applyAlignment="1">
      <alignment horizontal="right"/>
    </xf>
    <xf numFmtId="0" fontId="9" fillId="2" borderId="9" xfId="0" applyFont="1" applyFill="1" applyBorder="1" applyAlignment="1">
      <alignment horizontal="right"/>
    </xf>
    <xf numFmtId="0" fontId="9" fillId="2" borderId="39" xfId="0" applyFont="1" applyFill="1" applyBorder="1" applyAlignment="1">
      <alignment horizontal="right" vertical="center" wrapText="1"/>
    </xf>
    <xf numFmtId="0" fontId="9" fillId="2" borderId="39" xfId="0" applyFont="1" applyFill="1" applyBorder="1" applyAlignment="1">
      <alignment horizontal="right"/>
    </xf>
    <xf numFmtId="0" fontId="9" fillId="2" borderId="20" xfId="0" applyFont="1" applyFill="1" applyBorder="1" applyAlignment="1">
      <alignment horizontal="right" vertical="center" wrapText="1"/>
    </xf>
    <xf numFmtId="164" fontId="9" fillId="2" borderId="20" xfId="0" applyNumberFormat="1" applyFont="1" applyFill="1" applyBorder="1" applyAlignment="1">
      <alignment horizontal="right" vertical="center" wrapText="1"/>
    </xf>
    <xf numFmtId="0" fontId="9" fillId="3" borderId="20" xfId="0" applyFont="1" applyFill="1" applyBorder="1" applyAlignment="1">
      <alignment horizontal="right"/>
    </xf>
    <xf numFmtId="0" fontId="9" fillId="2" borderId="40" xfId="0" applyFont="1" applyFill="1" applyBorder="1" applyAlignment="1">
      <alignment horizontal="right" vertical="center" wrapText="1"/>
    </xf>
    <xf numFmtId="164" fontId="9" fillId="2" borderId="40" xfId="0" applyNumberFormat="1" applyFont="1" applyFill="1" applyBorder="1" applyAlignment="1">
      <alignment horizontal="right" vertical="center" wrapText="1"/>
    </xf>
    <xf numFmtId="0" fontId="9" fillId="2" borderId="41" xfId="0" applyFont="1" applyFill="1" applyBorder="1"/>
    <xf numFmtId="0" fontId="10" fillId="3" borderId="40" xfId="0" applyFont="1" applyFill="1" applyBorder="1" applyAlignment="1">
      <alignment horizontal="left" vertical="center"/>
    </xf>
    <xf numFmtId="0" fontId="9" fillId="2" borderId="39" xfId="0" applyFont="1" applyFill="1" applyBorder="1" applyAlignment="1">
      <alignment horizontal="right" vertical="center"/>
    </xf>
    <xf numFmtId="0" fontId="10" fillId="0" borderId="10" xfId="0" applyFont="1" applyFill="1" applyBorder="1" applyAlignment="1">
      <alignment vertical="center"/>
    </xf>
    <xf numFmtId="0" fontId="10" fillId="0" borderId="11" xfId="0" applyFont="1" applyFill="1" applyBorder="1" applyAlignment="1">
      <alignment vertical="center"/>
    </xf>
    <xf numFmtId="3" fontId="9" fillId="0" borderId="11" xfId="0" applyNumberFormat="1" applyFont="1" applyFill="1" applyBorder="1"/>
    <xf numFmtId="164" fontId="9" fillId="0" borderId="11" xfId="0" applyNumberFormat="1" applyFont="1" applyFill="1" applyBorder="1"/>
    <xf numFmtId="1" fontId="9" fillId="0" borderId="11" xfId="0" applyNumberFormat="1" applyFont="1" applyFill="1" applyBorder="1"/>
    <xf numFmtId="164" fontId="9" fillId="0" borderId="11" xfId="0" applyNumberFormat="1" applyFont="1" applyFill="1" applyBorder="1" applyAlignment="1">
      <alignment horizontal="right"/>
    </xf>
    <xf numFmtId="1" fontId="9" fillId="0" borderId="11" xfId="0" applyNumberFormat="1" applyFont="1" applyFill="1" applyBorder="1" applyAlignment="1">
      <alignment horizontal="right"/>
    </xf>
    <xf numFmtId="0" fontId="10" fillId="0" borderId="8" xfId="0" applyFont="1" applyFill="1" applyBorder="1" applyAlignment="1">
      <alignment vertical="center"/>
    </xf>
    <xf numFmtId="0" fontId="10" fillId="2" borderId="12" xfId="0" applyFont="1" applyFill="1" applyBorder="1" applyAlignment="1">
      <alignment vertical="center"/>
    </xf>
    <xf numFmtId="0" fontId="28" fillId="6" borderId="11" xfId="0" applyFont="1" applyFill="1" applyBorder="1" applyAlignment="1">
      <alignment horizontal="right" vertical="center" wrapText="1"/>
    </xf>
    <xf numFmtId="0" fontId="10" fillId="2" borderId="11" xfId="0" applyFont="1" applyFill="1" applyBorder="1"/>
    <xf numFmtId="0" fontId="9" fillId="2" borderId="28" xfId="0" applyFont="1" applyFill="1" applyBorder="1" applyAlignment="1">
      <alignment vertical="center"/>
    </xf>
    <xf numFmtId="0" fontId="29" fillId="6" borderId="42" xfId="0" applyFont="1" applyFill="1" applyBorder="1" applyAlignment="1">
      <alignment horizontal="right" vertical="center" wrapText="1"/>
    </xf>
    <xf numFmtId="0" fontId="28" fillId="6" borderId="42" xfId="0" applyFont="1" applyFill="1" applyBorder="1" applyAlignment="1">
      <alignment horizontal="right" vertical="center" wrapText="1"/>
    </xf>
    <xf numFmtId="0" fontId="10" fillId="2" borderId="9" xfId="0" applyFont="1" applyFill="1" applyBorder="1" applyAlignment="1">
      <alignment horizontal="centerContinuous"/>
    </xf>
    <xf numFmtId="3" fontId="9" fillId="2" borderId="11" xfId="0" applyNumberFormat="1" applyFont="1" applyFill="1" applyBorder="1" applyAlignment="1">
      <alignment horizontal="right" wrapText="1"/>
    </xf>
    <xf numFmtId="164" fontId="9" fillId="2" borderId="11" xfId="0" applyNumberFormat="1" applyFont="1" applyFill="1" applyBorder="1" applyAlignment="1">
      <alignment horizontal="right" wrapText="1"/>
    </xf>
    <xf numFmtId="1" fontId="9" fillId="2" borderId="11" xfId="0" applyNumberFormat="1" applyFont="1" applyFill="1" applyBorder="1" applyAlignment="1">
      <alignment horizontal="right" wrapText="1"/>
    </xf>
    <xf numFmtId="0" fontId="10" fillId="2" borderId="8" xfId="0" applyFont="1" applyFill="1" applyBorder="1"/>
    <xf numFmtId="0" fontId="9" fillId="2" borderId="8" xfId="0" applyFont="1" applyFill="1" applyBorder="1" applyAlignment="1">
      <alignment horizontal="right" wrapText="1"/>
    </xf>
    <xf numFmtId="164" fontId="9" fillId="2" borderId="8" xfId="0" applyNumberFormat="1" applyFont="1" applyFill="1" applyBorder="1" applyAlignment="1">
      <alignment horizontal="right" wrapText="1"/>
    </xf>
    <xf numFmtId="0" fontId="10" fillId="2" borderId="43" xfId="0" applyFont="1" applyFill="1" applyBorder="1"/>
    <xf numFmtId="164" fontId="9" fillId="2" borderId="42" xfId="0" applyNumberFormat="1" applyFont="1" applyFill="1" applyBorder="1" applyAlignment="1">
      <alignment horizontal="right" wrapText="1"/>
    </xf>
    <xf numFmtId="164" fontId="9" fillId="2" borderId="18" xfId="0" applyNumberFormat="1" applyFont="1" applyFill="1" applyBorder="1" applyAlignment="1">
      <alignment horizontal="right" wrapText="1"/>
    </xf>
    <xf numFmtId="0" fontId="10" fillId="0" borderId="10" xfId="0" applyFont="1" applyFill="1" applyBorder="1" applyAlignment="1">
      <alignment horizontal="right" vertical="center" wrapText="1"/>
    </xf>
    <xf numFmtId="0" fontId="9" fillId="6" borderId="11" xfId="0" applyFont="1" applyFill="1" applyBorder="1" applyAlignment="1">
      <alignment horizontal="right" vertical="center" wrapText="1"/>
    </xf>
    <xf numFmtId="0" fontId="10" fillId="2" borderId="16" xfId="0" applyFont="1" applyFill="1" applyBorder="1" applyAlignment="1">
      <alignment vertical="center"/>
    </xf>
    <xf numFmtId="164" fontId="10" fillId="2" borderId="16" xfId="0" applyNumberFormat="1" applyFont="1" applyFill="1" applyBorder="1" applyAlignment="1">
      <alignment horizontal="right" vertical="center" wrapText="1"/>
    </xf>
    <xf numFmtId="164" fontId="9" fillId="3" borderId="16" xfId="0" applyNumberFormat="1" applyFont="1" applyFill="1" applyBorder="1"/>
    <xf numFmtId="164" fontId="9" fillId="2" borderId="16" xfId="0" applyNumberFormat="1" applyFont="1" applyFill="1" applyBorder="1" applyAlignment="1">
      <alignment horizontal="right"/>
    </xf>
    <xf numFmtId="0" fontId="27" fillId="0" borderId="6" xfId="0" applyFont="1" applyBorder="1" applyAlignment="1">
      <alignment vertical="center" wrapText="1"/>
    </xf>
    <xf numFmtId="0" fontId="27" fillId="0" borderId="6" xfId="0" applyFont="1" applyBorder="1" applyAlignment="1">
      <alignment horizontal="right" vertical="center" wrapText="1"/>
    </xf>
    <xf numFmtId="3" fontId="27" fillId="0" borderId="6" xfId="0" applyNumberFormat="1" applyFont="1" applyBorder="1" applyAlignment="1">
      <alignment horizontal="right" vertical="center" wrapText="1"/>
    </xf>
    <xf numFmtId="0" fontId="27" fillId="0" borderId="10" xfId="0" applyFont="1" applyBorder="1" applyAlignment="1">
      <alignment vertical="center" wrapText="1"/>
    </xf>
    <xf numFmtId="0" fontId="27" fillId="0" borderId="10" xfId="0" applyFont="1" applyBorder="1" applyAlignment="1">
      <alignment horizontal="center" vertical="center" wrapText="1"/>
    </xf>
    <xf numFmtId="0" fontId="27" fillId="0" borderId="11" xfId="0" applyFont="1" applyBorder="1" applyAlignment="1">
      <alignment vertical="center" wrapText="1"/>
    </xf>
    <xf numFmtId="0" fontId="27" fillId="0" borderId="11" xfId="0" applyFont="1" applyBorder="1" applyAlignment="1">
      <alignment horizontal="right" vertical="center" wrapText="1"/>
    </xf>
    <xf numFmtId="0" fontId="9" fillId="3" borderId="24" xfId="0" applyFont="1" applyFill="1" applyBorder="1" applyAlignment="1">
      <alignment horizontal="left"/>
    </xf>
    <xf numFmtId="0" fontId="30" fillId="0" borderId="0" xfId="0" applyFont="1" applyFill="1" applyAlignment="1">
      <alignment horizontal="left" vertical="top" wrapText="1"/>
    </xf>
    <xf numFmtId="0" fontId="30" fillId="0" borderId="0" xfId="0" applyFont="1" applyFill="1" applyAlignment="1">
      <alignment vertical="top" wrapText="1"/>
    </xf>
    <xf numFmtId="0" fontId="30" fillId="0" borderId="0" xfId="0" applyFont="1" applyFill="1" applyAlignment="1">
      <alignment horizontal="left" wrapText="1"/>
    </xf>
    <xf numFmtId="0" fontId="30" fillId="0" borderId="0" xfId="0" applyFont="1" applyFill="1" applyAlignment="1">
      <alignment wrapText="1"/>
    </xf>
    <xf numFmtId="0" fontId="17" fillId="0" borderId="0" xfId="0" applyFont="1" applyFill="1" applyAlignment="1">
      <alignment horizontal="left"/>
    </xf>
    <xf numFmtId="0" fontId="18" fillId="0" borderId="0" xfId="0" applyFont="1" applyFill="1" applyAlignment="1">
      <alignment horizontal="left"/>
    </xf>
    <xf numFmtId="0" fontId="30" fillId="0" borderId="0" xfId="0" applyFont="1" applyFill="1" applyAlignment="1">
      <alignment horizontal="center" vertical="center" wrapText="1"/>
    </xf>
    <xf numFmtId="0" fontId="30" fillId="0" borderId="0" xfId="0" applyFont="1" applyFill="1" applyAlignment="1">
      <alignment horizontal="center" vertical="top" wrapText="1"/>
    </xf>
    <xf numFmtId="0" fontId="30" fillId="0" borderId="0" xfId="0" applyFont="1" applyFill="1" applyAlignment="1">
      <alignment vertical="center" wrapText="1"/>
    </xf>
    <xf numFmtId="0" fontId="9" fillId="3" borderId="0" xfId="0" applyFont="1" applyFill="1" applyAlignment="1">
      <alignment vertical="top" wrapText="1"/>
    </xf>
    <xf numFmtId="0" fontId="9" fillId="2" borderId="0" xfId="0" applyNumberFormat="1" applyFont="1" applyFill="1" applyAlignment="1">
      <alignment horizontal="centerContinuous" wrapText="1"/>
    </xf>
    <xf numFmtId="0" fontId="9" fillId="2" borderId="0" xfId="0" applyFont="1" applyFill="1" applyAlignment="1">
      <alignment wrapText="1"/>
    </xf>
    <xf numFmtId="0" fontId="10" fillId="3" borderId="0" xfId="0" applyFont="1" applyFill="1" applyAlignment="1">
      <alignment vertical="top" wrapText="1"/>
    </xf>
    <xf numFmtId="0" fontId="9" fillId="3" borderId="0" xfId="0" applyFont="1" applyFill="1" applyAlignment="1">
      <alignment horizontal="left" wrapText="1"/>
    </xf>
    <xf numFmtId="0" fontId="19" fillId="3" borderId="0" xfId="4" applyFont="1" applyFill="1" applyAlignment="1" applyProtection="1"/>
    <xf numFmtId="0" fontId="10" fillId="2" borderId="4" xfId="0" applyFont="1" applyFill="1" applyBorder="1" applyAlignment="1">
      <alignment horizontal="justify" vertical="center"/>
    </xf>
    <xf numFmtId="0" fontId="10" fillId="2" borderId="0" xfId="0" applyFont="1" applyFill="1" applyAlignment="1">
      <alignment horizontal="justify"/>
    </xf>
    <xf numFmtId="0" fontId="9" fillId="3" borderId="0" xfId="0" applyFont="1" applyFill="1" applyAlignment="1">
      <alignment horizontal="justify" vertical="top" wrapText="1"/>
    </xf>
    <xf numFmtId="0" fontId="9" fillId="2" borderId="0" xfId="0" applyFont="1" applyFill="1" applyAlignment="1">
      <alignment horizontal="justify"/>
    </xf>
    <xf numFmtId="0" fontId="9" fillId="3" borderId="0" xfId="0" applyFont="1" applyFill="1" applyAlignment="1">
      <alignment horizontal="justify"/>
    </xf>
    <xf numFmtId="0" fontId="9" fillId="2" borderId="0" xfId="0" applyFont="1" applyFill="1" applyAlignment="1">
      <alignment horizontal="justify" wrapText="1"/>
    </xf>
    <xf numFmtId="0" fontId="10" fillId="2" borderId="0" xfId="0" applyFont="1" applyFill="1" applyAlignment="1">
      <alignment horizontal="justify" vertical="top" wrapText="1"/>
    </xf>
    <xf numFmtId="0" fontId="10" fillId="2" borderId="0" xfId="0" applyFont="1" applyFill="1" applyAlignment="1">
      <alignment horizontal="justify" wrapText="1"/>
    </xf>
    <xf numFmtId="0" fontId="9" fillId="0" borderId="0" xfId="0" applyFont="1" applyFill="1" applyAlignment="1">
      <alignment horizontal="justify" vertical="top" wrapText="1"/>
    </xf>
    <xf numFmtId="0" fontId="10" fillId="3" borderId="4" xfId="0" applyFont="1" applyFill="1" applyBorder="1" applyAlignment="1">
      <alignment horizontal="justify" vertical="center"/>
    </xf>
    <xf numFmtId="0" fontId="9" fillId="3" borderId="0" xfId="0" applyFont="1" applyFill="1" applyBorder="1" applyAlignment="1">
      <alignment horizontal="justify"/>
    </xf>
    <xf numFmtId="0" fontId="10" fillId="3" borderId="0" xfId="8" applyFont="1" applyFill="1" applyAlignment="1">
      <alignment horizontal="justify" vertical="center" wrapText="1"/>
    </xf>
    <xf numFmtId="0" fontId="9" fillId="3" borderId="0" xfId="8" applyFont="1" applyFill="1" applyAlignment="1">
      <alignment horizontal="justify" vertical="center" wrapText="1"/>
    </xf>
    <xf numFmtId="0" fontId="10" fillId="3" borderId="0" xfId="0" applyFont="1" applyFill="1" applyAlignment="1">
      <alignment horizontal="justify" vertical="center" wrapText="1"/>
    </xf>
    <xf numFmtId="0" fontId="10" fillId="3" borderId="0" xfId="0" applyFont="1" applyFill="1" applyAlignment="1">
      <alignment horizontal="justify" vertical="top" wrapText="1"/>
    </xf>
    <xf numFmtId="0" fontId="10" fillId="3" borderId="0" xfId="9" applyFont="1" applyFill="1" applyAlignment="1">
      <alignment horizontal="justify" wrapText="1"/>
    </xf>
    <xf numFmtId="0" fontId="10" fillId="3" borderId="0" xfId="0" applyFont="1" applyFill="1" applyAlignment="1">
      <alignment horizontal="justify" vertical="top"/>
    </xf>
    <xf numFmtId="0" fontId="9" fillId="3" borderId="0" xfId="9" applyFont="1" applyFill="1" applyAlignment="1">
      <alignment horizontal="justify" vertical="top" wrapText="1"/>
    </xf>
    <xf numFmtId="0" fontId="9" fillId="3" borderId="0" xfId="0" applyFont="1" applyFill="1" applyAlignment="1">
      <alignment horizontal="justify" vertical="top"/>
    </xf>
    <xf numFmtId="0" fontId="9" fillId="3" borderId="0" xfId="9" applyFont="1" applyFill="1" applyAlignment="1">
      <alignment horizontal="justify" wrapText="1"/>
    </xf>
    <xf numFmtId="0" fontId="13" fillId="3" borderId="0" xfId="5" applyFont="1" applyFill="1" applyAlignment="1" applyProtection="1">
      <alignment horizontal="justify" wrapText="1"/>
    </xf>
    <xf numFmtId="0" fontId="31" fillId="3" borderId="0" xfId="0" applyFont="1" applyFill="1" applyAlignment="1">
      <alignment horizontal="justify" vertical="top" wrapText="1"/>
    </xf>
    <xf numFmtId="0" fontId="20" fillId="2" borderId="0" xfId="0" applyFont="1" applyFill="1" applyBorder="1"/>
    <xf numFmtId="0" fontId="13" fillId="2" borderId="0" xfId="4" quotePrefix="1" applyFont="1" applyFill="1" applyAlignment="1" applyProtection="1"/>
    <xf numFmtId="0" fontId="13" fillId="3" borderId="0" xfId="4" applyFont="1" applyFill="1" applyAlignment="1" applyProtection="1"/>
    <xf numFmtId="0" fontId="13" fillId="2" borderId="0" xfId="4" quotePrefix="1" applyFont="1" applyFill="1" applyBorder="1" applyAlignment="1" applyProtection="1"/>
    <xf numFmtId="0" fontId="13" fillId="0" borderId="0" xfId="4" applyFont="1" applyBorder="1" applyAlignment="1" applyProtection="1"/>
    <xf numFmtId="0" fontId="19" fillId="3" borderId="0" xfId="4" applyFont="1" applyFill="1" applyBorder="1" applyAlignment="1" applyProtection="1"/>
    <xf numFmtId="0" fontId="13" fillId="0" borderId="44" xfId="4" applyFont="1" applyFill="1" applyBorder="1" applyAlignment="1" applyProtection="1"/>
    <xf numFmtId="0" fontId="9" fillId="0" borderId="44" xfId="0" applyFont="1" applyFill="1" applyBorder="1"/>
    <xf numFmtId="0" fontId="32" fillId="0" borderId="0" xfId="0" applyFont="1" applyFill="1" applyAlignment="1">
      <alignment horizontal="left" vertical="top" wrapText="1"/>
    </xf>
    <xf numFmtId="3" fontId="9" fillId="2" borderId="16" xfId="0" applyNumberFormat="1" applyFont="1" applyFill="1" applyBorder="1" applyAlignment="1">
      <alignment horizontal="right" wrapText="1"/>
    </xf>
    <xf numFmtId="0" fontId="32" fillId="2" borderId="6" xfId="0" applyFont="1" applyFill="1" applyBorder="1"/>
    <xf numFmtId="0" fontId="30" fillId="2" borderId="6" xfId="0" applyFont="1" applyFill="1" applyBorder="1"/>
    <xf numFmtId="164" fontId="30" fillId="2" borderId="6" xfId="0" applyNumberFormat="1" applyFont="1" applyFill="1" applyBorder="1" applyAlignment="1">
      <alignment horizontal="left"/>
    </xf>
    <xf numFmtId="0" fontId="32" fillId="2" borderId="9" xfId="0" applyFont="1" applyFill="1" applyBorder="1"/>
    <xf numFmtId="3" fontId="30" fillId="0" borderId="0" xfId="0" applyNumberFormat="1" applyFont="1" applyFill="1" applyBorder="1" applyAlignment="1">
      <alignment horizontal="center" vertical="center"/>
    </xf>
    <xf numFmtId="0" fontId="30" fillId="0" borderId="0" xfId="0" applyFont="1" applyFill="1" applyBorder="1" applyAlignment="1">
      <alignment horizontal="center" vertical="center"/>
    </xf>
    <xf numFmtId="0" fontId="32" fillId="0" borderId="0" xfId="0" applyFont="1" applyFill="1" applyBorder="1"/>
    <xf numFmtId="0" fontId="30" fillId="0" borderId="0" xfId="0" applyFont="1" applyFill="1" applyBorder="1"/>
    <xf numFmtId="0" fontId="32" fillId="0" borderId="0" xfId="0" applyFont="1" applyFill="1" applyAlignment="1">
      <alignment vertical="center"/>
    </xf>
    <xf numFmtId="0" fontId="30" fillId="0" borderId="0" xfId="0" applyFont="1" applyFill="1" applyAlignment="1">
      <alignment vertical="center"/>
    </xf>
    <xf numFmtId="0" fontId="30" fillId="0" borderId="0" xfId="0" applyFont="1" applyFill="1" applyAlignment="1">
      <alignment horizontal="center" vertical="center"/>
    </xf>
    <xf numFmtId="0" fontId="30" fillId="0" borderId="0" xfId="0" applyFont="1" applyFill="1"/>
    <xf numFmtId="0" fontId="30" fillId="0" borderId="0" xfId="0" applyFont="1" applyFill="1" applyAlignment="1">
      <alignment horizontal="center"/>
    </xf>
    <xf numFmtId="0" fontId="32" fillId="0" borderId="0" xfId="0" applyFont="1" applyFill="1"/>
    <xf numFmtId="0" fontId="30" fillId="0" borderId="2" xfId="0" applyFont="1" applyFill="1" applyBorder="1"/>
    <xf numFmtId="0" fontId="30" fillId="0" borderId="2" xfId="0" applyFont="1" applyFill="1" applyBorder="1" applyAlignment="1">
      <alignment horizontal="center"/>
    </xf>
    <xf numFmtId="0" fontId="30" fillId="0" borderId="3" xfId="0" applyFont="1" applyFill="1" applyBorder="1" applyAlignment="1">
      <alignment vertical="center"/>
    </xf>
    <xf numFmtId="0" fontId="30" fillId="0" borderId="3" xfId="0" applyFont="1" applyFill="1" applyBorder="1" applyAlignment="1">
      <alignment horizontal="center" vertical="center"/>
    </xf>
    <xf numFmtId="0" fontId="15" fillId="0" borderId="0" xfId="0" applyFont="1" applyFill="1" applyBorder="1" applyAlignment="1">
      <alignment wrapText="1"/>
    </xf>
    <xf numFmtId="0" fontId="16" fillId="0" borderId="0" xfId="0" applyFont="1" applyFill="1" applyBorder="1" applyAlignment="1">
      <alignment horizontal="center" vertical="center" wrapText="1"/>
    </xf>
    <xf numFmtId="1" fontId="16" fillId="0" borderId="0" xfId="0" applyNumberFormat="1" applyFont="1" applyFill="1" applyBorder="1" applyAlignment="1">
      <alignment horizontal="center" vertical="center" wrapText="1"/>
    </xf>
    <xf numFmtId="0" fontId="32" fillId="0" borderId="1" xfId="0" applyFont="1" applyFill="1" applyBorder="1"/>
    <xf numFmtId="1" fontId="30" fillId="0" borderId="1" xfId="0" applyNumberFormat="1" applyFont="1" applyFill="1" applyBorder="1" applyAlignment="1">
      <alignment horizontal="center"/>
    </xf>
    <xf numFmtId="164" fontId="30" fillId="0" borderId="1" xfId="0" applyNumberFormat="1" applyFont="1" applyFill="1" applyBorder="1" applyAlignment="1">
      <alignment horizontal="center"/>
    </xf>
    <xf numFmtId="0" fontId="30" fillId="0" borderId="0" xfId="0" applyFont="1" applyFill="1" applyBorder="1" applyAlignment="1">
      <alignment horizontal="center"/>
    </xf>
    <xf numFmtId="1" fontId="30" fillId="0" borderId="0" xfId="0" applyNumberFormat="1" applyFont="1" applyFill="1" applyBorder="1" applyAlignment="1">
      <alignment horizontal="center"/>
    </xf>
    <xf numFmtId="164" fontId="30" fillId="0" borderId="0" xfId="0" applyNumberFormat="1" applyFont="1" applyFill="1" applyBorder="1" applyAlignment="1">
      <alignment horizontal="center"/>
    </xf>
    <xf numFmtId="3" fontId="30" fillId="0" borderId="0" xfId="0" applyNumberFormat="1" applyFont="1" applyFill="1" applyBorder="1" applyAlignment="1">
      <alignment horizontal="center"/>
    </xf>
    <xf numFmtId="164" fontId="9" fillId="0" borderId="0" xfId="0" applyNumberFormat="1" applyFont="1" applyFill="1" applyBorder="1"/>
    <xf numFmtId="168" fontId="30" fillId="0" borderId="0" xfId="7" applyNumberFormat="1" applyFont="1" applyFill="1" applyBorder="1" applyAlignment="1">
      <alignment horizontal="center" vertical="center"/>
    </xf>
    <xf numFmtId="169" fontId="30" fillId="0" borderId="0" xfId="0" applyNumberFormat="1" applyFont="1" applyFill="1" applyBorder="1" applyAlignment="1">
      <alignment horizontal="center"/>
    </xf>
    <xf numFmtId="169" fontId="30" fillId="0" borderId="2" xfId="0" applyNumberFormat="1" applyFont="1" applyFill="1" applyBorder="1" applyAlignment="1">
      <alignment horizontal="center"/>
    </xf>
    <xf numFmtId="0" fontId="33" fillId="0" borderId="0" xfId="0" applyFont="1" applyFill="1" applyBorder="1"/>
    <xf numFmtId="1" fontId="30" fillId="0" borderId="0" xfId="0" applyNumberFormat="1" applyFont="1" applyFill="1" applyBorder="1" applyAlignment="1">
      <alignment horizontal="left"/>
    </xf>
    <xf numFmtId="164" fontId="30" fillId="0" borderId="0" xfId="0" applyNumberFormat="1" applyFont="1" applyFill="1" applyBorder="1" applyAlignment="1">
      <alignment horizontal="left" vertical="center"/>
    </xf>
    <xf numFmtId="0" fontId="33" fillId="0" borderId="0" xfId="0" applyFont="1" applyFill="1" applyBorder="1" applyAlignment="1">
      <alignment vertical="center" wrapText="1"/>
    </xf>
    <xf numFmtId="1" fontId="30" fillId="0" borderId="0" xfId="0" applyNumberFormat="1" applyFont="1" applyFill="1" applyBorder="1" applyAlignment="1">
      <alignment horizontal="left" vertical="center"/>
    </xf>
    <xf numFmtId="0" fontId="30" fillId="0" borderId="0" xfId="0" applyFont="1" applyFill="1" applyBorder="1" applyAlignment="1">
      <alignment horizontal="right"/>
    </xf>
    <xf numFmtId="1" fontId="30" fillId="0" borderId="0" xfId="0" applyNumberFormat="1" applyFont="1" applyFill="1" applyBorder="1" applyAlignment="1">
      <alignment horizontal="center" vertical="center"/>
    </xf>
    <xf numFmtId="164" fontId="30" fillId="0" borderId="0" xfId="0" applyNumberFormat="1" applyFont="1" applyFill="1" applyBorder="1" applyAlignment="1">
      <alignment horizontal="center" vertical="center"/>
    </xf>
    <xf numFmtId="0" fontId="30" fillId="0" borderId="0" xfId="0" applyFont="1" applyFill="1" applyBorder="1" applyAlignment="1">
      <alignment horizontal="right" vertical="center" wrapText="1"/>
    </xf>
    <xf numFmtId="164" fontId="9" fillId="0" borderId="0" xfId="0" applyNumberFormat="1" applyFont="1" applyFill="1" applyBorder="1" applyAlignment="1">
      <alignment vertical="center"/>
    </xf>
    <xf numFmtId="0" fontId="30" fillId="0" borderId="1" xfId="0" applyFont="1" applyFill="1" applyBorder="1"/>
    <xf numFmtId="169" fontId="30" fillId="0" borderId="1" xfId="0" applyNumberFormat="1" applyFont="1" applyFill="1" applyBorder="1" applyAlignment="1">
      <alignment horizontal="center"/>
    </xf>
    <xf numFmtId="0" fontId="30" fillId="0" borderId="1" xfId="0" applyFont="1" applyFill="1" applyBorder="1" applyAlignment="1">
      <alignment horizontal="center"/>
    </xf>
    <xf numFmtId="1" fontId="30" fillId="0" borderId="2" xfId="0" applyNumberFormat="1" applyFont="1" applyFill="1" applyBorder="1" applyAlignment="1">
      <alignment horizontal="center"/>
    </xf>
    <xf numFmtId="164" fontId="30" fillId="0" borderId="2" xfId="0" applyNumberFormat="1" applyFont="1" applyFill="1" applyBorder="1" applyAlignment="1">
      <alignment horizontal="center"/>
    </xf>
    <xf numFmtId="0" fontId="32" fillId="0" borderId="0" xfId="0" applyFont="1" applyFill="1" applyAlignment="1">
      <alignment horizontal="center"/>
    </xf>
    <xf numFmtId="0" fontId="9" fillId="0" borderId="0" xfId="0" applyFont="1" applyFill="1" applyBorder="1" applyAlignment="1">
      <alignment horizontal="left"/>
    </xf>
    <xf numFmtId="0" fontId="9" fillId="0" borderId="0" xfId="0" applyFont="1" applyFill="1" applyBorder="1" applyAlignment="1">
      <alignment horizontal="center"/>
    </xf>
    <xf numFmtId="0" fontId="34" fillId="0" borderId="0" xfId="0" applyFont="1" applyFill="1"/>
    <xf numFmtId="0" fontId="16" fillId="0" borderId="0" xfId="0" applyFont="1" applyFill="1" applyAlignment="1">
      <alignment vertical="center"/>
    </xf>
    <xf numFmtId="0" fontId="15" fillId="0" borderId="0" xfId="0" applyFont="1" applyFill="1" applyAlignment="1">
      <alignment vertical="center"/>
    </xf>
    <xf numFmtId="1" fontId="15" fillId="0" borderId="0" xfId="0" applyNumberFormat="1" applyFont="1" applyFill="1" applyAlignment="1">
      <alignment vertical="center"/>
    </xf>
    <xf numFmtId="164" fontId="15" fillId="0" borderId="0" xfId="0" applyNumberFormat="1" applyFont="1" applyFill="1" applyAlignment="1">
      <alignment horizontal="center" vertical="center"/>
    </xf>
    <xf numFmtId="0" fontId="21" fillId="0" borderId="0" xfId="0" applyFont="1" applyFill="1"/>
    <xf numFmtId="0" fontId="15" fillId="0" borderId="0" xfId="0" applyFont="1" applyFill="1"/>
    <xf numFmtId="1" fontId="15" fillId="0" borderId="0" xfId="0" applyNumberFormat="1" applyFont="1" applyFill="1"/>
    <xf numFmtId="164" fontId="15" fillId="0" borderId="0" xfId="0" applyNumberFormat="1" applyFont="1" applyFill="1" applyAlignment="1">
      <alignment horizontal="center"/>
    </xf>
    <xf numFmtId="0" fontId="16" fillId="0" borderId="0" xfId="0" applyFont="1" applyFill="1"/>
    <xf numFmtId="0" fontId="16" fillId="0" borderId="2" xfId="0" applyFont="1" applyFill="1" applyBorder="1"/>
    <xf numFmtId="0" fontId="15" fillId="0" borderId="2" xfId="0" applyFont="1" applyFill="1" applyBorder="1"/>
    <xf numFmtId="1" fontId="15" fillId="0" borderId="2" xfId="0" applyNumberFormat="1" applyFont="1" applyFill="1" applyBorder="1"/>
    <xf numFmtId="164" fontId="15" fillId="0" borderId="2" xfId="0" applyNumberFormat="1" applyFont="1" applyFill="1" applyBorder="1" applyAlignment="1">
      <alignment horizontal="center"/>
    </xf>
    <xf numFmtId="0" fontId="15" fillId="0" borderId="3" xfId="0" applyFont="1" applyFill="1" applyBorder="1" applyAlignment="1">
      <alignment vertical="center"/>
    </xf>
    <xf numFmtId="0" fontId="16" fillId="0" borderId="3" xfId="0" applyFont="1" applyFill="1" applyBorder="1" applyAlignment="1">
      <alignment horizontal="center" vertical="center"/>
    </xf>
    <xf numFmtId="0" fontId="16" fillId="0" borderId="2" xfId="0" applyFont="1" applyFill="1" applyBorder="1" applyAlignment="1">
      <alignment horizontal="center" vertical="center" wrapText="1"/>
    </xf>
    <xf numFmtId="1" fontId="16" fillId="0" borderId="2" xfId="0" applyNumberFormat="1" applyFont="1" applyFill="1" applyBorder="1" applyAlignment="1">
      <alignment horizontal="center" vertical="center"/>
    </xf>
    <xf numFmtId="164" fontId="16" fillId="0" borderId="2" xfId="0" applyNumberFormat="1" applyFont="1" applyFill="1" applyBorder="1" applyAlignment="1">
      <alignment horizontal="center" vertical="center"/>
    </xf>
    <xf numFmtId="1" fontId="16" fillId="0" borderId="0" xfId="0" applyNumberFormat="1" applyFont="1" applyFill="1" applyAlignment="1">
      <alignment horizontal="center" vertical="center"/>
    </xf>
    <xf numFmtId="0" fontId="16" fillId="0" borderId="0" xfId="0" applyFont="1" applyFill="1" applyAlignment="1">
      <alignment horizontal="center" vertical="center"/>
    </xf>
    <xf numFmtId="3" fontId="15" fillId="0" borderId="0" xfId="0" applyNumberFormat="1" applyFont="1" applyFill="1" applyAlignment="1">
      <alignment horizontal="center"/>
    </xf>
    <xf numFmtId="1" fontId="15" fillId="0" borderId="0" xfId="0" applyNumberFormat="1" applyFont="1" applyFill="1" applyAlignment="1">
      <alignment horizontal="center"/>
    </xf>
    <xf numFmtId="0" fontId="15" fillId="0" borderId="0" xfId="0" applyFont="1" applyFill="1" applyAlignment="1">
      <alignment horizontal="center"/>
    </xf>
    <xf numFmtId="0" fontId="15" fillId="0" borderId="0" xfId="0" applyFont="1" applyFill="1" applyBorder="1" applyAlignment="1">
      <alignment vertical="center"/>
    </xf>
    <xf numFmtId="169" fontId="15" fillId="0" borderId="0" xfId="0" applyNumberFormat="1" applyFont="1" applyFill="1" applyAlignment="1">
      <alignment horizontal="center"/>
    </xf>
    <xf numFmtId="0" fontId="15" fillId="0" borderId="2" xfId="0" applyFont="1" applyFill="1" applyBorder="1" applyAlignment="1">
      <alignment horizontal="center"/>
    </xf>
    <xf numFmtId="1" fontId="15" fillId="0" borderId="2" xfId="0" applyNumberFormat="1" applyFont="1" applyFill="1" applyBorder="1" applyAlignment="1">
      <alignment horizontal="center"/>
    </xf>
    <xf numFmtId="0" fontId="15" fillId="0" borderId="0" xfId="0" applyFont="1" applyFill="1" applyBorder="1" applyAlignment="1">
      <alignment horizontal="center"/>
    </xf>
    <xf numFmtId="1" fontId="15" fillId="0" borderId="0" xfId="0" applyNumberFormat="1" applyFont="1" applyFill="1" applyBorder="1" applyAlignment="1">
      <alignment horizontal="center"/>
    </xf>
    <xf numFmtId="164" fontId="15" fillId="0" borderId="0" xfId="0" applyNumberFormat="1" applyFont="1" applyFill="1" applyBorder="1" applyAlignment="1">
      <alignment horizontal="center"/>
    </xf>
    <xf numFmtId="0" fontId="15" fillId="0" borderId="3" xfId="0" applyFont="1" applyFill="1" applyBorder="1" applyAlignment="1">
      <alignment horizontal="center" vertical="center"/>
    </xf>
    <xf numFmtId="0" fontId="16" fillId="0" borderId="0" xfId="0" applyFont="1" applyFill="1" applyAlignment="1">
      <alignment horizontal="left"/>
    </xf>
    <xf numFmtId="0" fontId="21" fillId="0" borderId="0" xfId="0" applyFont="1" applyFill="1" applyAlignment="1">
      <alignment horizontal="left"/>
    </xf>
    <xf numFmtId="3" fontId="15" fillId="0" borderId="0" xfId="0" applyNumberFormat="1" applyFont="1" applyFill="1"/>
    <xf numFmtId="1" fontId="16" fillId="0" borderId="0" xfId="0" applyNumberFormat="1" applyFont="1" applyFill="1"/>
    <xf numFmtId="164" fontId="16" fillId="0" borderId="0" xfId="0" applyNumberFormat="1" applyFont="1" applyFill="1" applyAlignment="1">
      <alignment horizontal="center"/>
    </xf>
    <xf numFmtId="0" fontId="15" fillId="0" borderId="0" xfId="0" applyFont="1" applyFill="1" applyBorder="1" applyAlignment="1">
      <alignment horizontal="left"/>
    </xf>
    <xf numFmtId="0" fontId="22" fillId="0" borderId="0" xfId="4" applyFont="1" applyFill="1" applyAlignment="1" applyProtection="1"/>
    <xf numFmtId="1" fontId="22" fillId="0" borderId="0" xfId="4" applyNumberFormat="1" applyFont="1" applyFill="1" applyAlignment="1" applyProtection="1"/>
    <xf numFmtId="0" fontId="9" fillId="0" borderId="0" xfId="0" applyFont="1" applyFill="1" applyAlignment="1">
      <alignment horizontal="center" vertical="center"/>
    </xf>
    <xf numFmtId="0" fontId="9" fillId="0" borderId="0" xfId="0" applyFont="1" applyFill="1" applyAlignment="1">
      <alignment horizontal="left" vertical="center"/>
    </xf>
    <xf numFmtId="0" fontId="9" fillId="0" borderId="0" xfId="0" applyFont="1" applyFill="1" applyAlignment="1">
      <alignment vertical="center"/>
    </xf>
    <xf numFmtId="0" fontId="14" fillId="0" borderId="0" xfId="0" applyFont="1" applyFill="1" applyAlignment="1">
      <alignment vertical="center"/>
    </xf>
    <xf numFmtId="0" fontId="10" fillId="0" borderId="0" xfId="0" applyFont="1" applyFill="1" applyAlignment="1">
      <alignment vertical="center"/>
    </xf>
    <xf numFmtId="0" fontId="9" fillId="0" borderId="3"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xf>
    <xf numFmtId="164" fontId="9" fillId="0" borderId="0" xfId="0" applyNumberFormat="1" applyFont="1" applyFill="1" applyAlignment="1">
      <alignment horizontal="left" vertical="center"/>
    </xf>
    <xf numFmtId="0" fontId="10" fillId="0" borderId="0" xfId="0" applyFont="1" applyFill="1" applyBorder="1" applyAlignment="1">
      <alignment vertical="center"/>
    </xf>
    <xf numFmtId="0" fontId="9" fillId="0" borderId="2" xfId="0" applyFont="1" applyFill="1" applyBorder="1" applyAlignment="1">
      <alignment vertical="center"/>
    </xf>
    <xf numFmtId="0" fontId="9" fillId="0" borderId="2" xfId="0" applyFont="1" applyFill="1" applyBorder="1" applyAlignment="1">
      <alignment horizontal="center" vertical="center"/>
    </xf>
    <xf numFmtId="0" fontId="10" fillId="0" borderId="0"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4" fillId="0" borderId="0" xfId="0" applyFont="1" applyFill="1" applyAlignment="1">
      <alignment horizontal="left" vertical="center"/>
    </xf>
    <xf numFmtId="0" fontId="9" fillId="0" borderId="3" xfId="0" applyFont="1" applyFill="1" applyBorder="1" applyAlignment="1">
      <alignment vertical="center"/>
    </xf>
    <xf numFmtId="164" fontId="9" fillId="0" borderId="0" xfId="0" applyNumberFormat="1" applyFont="1" applyFill="1" applyBorder="1" applyAlignment="1">
      <alignment horizontal="right" vertical="center"/>
    </xf>
    <xf numFmtId="0" fontId="10" fillId="0" borderId="0" xfId="0" applyFont="1" applyFill="1" applyBorder="1" applyAlignment="1">
      <alignment horizontal="center" vertical="center"/>
    </xf>
    <xf numFmtId="0" fontId="13" fillId="0" borderId="0" xfId="4" applyFont="1" applyFill="1" applyAlignment="1" applyProtection="1">
      <alignment horizontal="center" vertical="center"/>
    </xf>
    <xf numFmtId="0" fontId="10" fillId="0" borderId="3" xfId="0" applyNumberFormat="1" applyFont="1" applyFill="1" applyBorder="1" applyAlignment="1">
      <alignment horizontal="center" vertical="center"/>
    </xf>
    <xf numFmtId="164" fontId="9"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168" fontId="9" fillId="0" borderId="0" xfId="22" applyNumberFormat="1" applyFont="1" applyFill="1" applyBorder="1" applyAlignment="1">
      <alignment horizontal="center" vertical="center"/>
    </xf>
    <xf numFmtId="168" fontId="9" fillId="0" borderId="0" xfId="20" applyNumberFormat="1" applyFont="1" applyFill="1" applyBorder="1" applyAlignment="1">
      <alignment horizontal="center" vertical="center"/>
    </xf>
    <xf numFmtId="168" fontId="9" fillId="0" borderId="0" xfId="23" applyNumberFormat="1" applyFont="1" applyFill="1" applyBorder="1" applyAlignment="1">
      <alignment horizontal="center" vertical="center"/>
    </xf>
    <xf numFmtId="168" fontId="9" fillId="0" borderId="0" xfId="24" applyNumberFormat="1" applyFont="1" applyFill="1" applyBorder="1" applyAlignment="1">
      <alignment horizontal="center" vertical="center"/>
    </xf>
    <xf numFmtId="168" fontId="9" fillId="0" borderId="0" xfId="21" applyNumberFormat="1" applyFont="1" applyFill="1" applyBorder="1" applyAlignment="1">
      <alignment horizontal="center" vertical="center"/>
    </xf>
    <xf numFmtId="168" fontId="9" fillId="0" borderId="0" xfId="25" applyNumberFormat="1" applyFont="1" applyFill="1" applyBorder="1" applyAlignment="1">
      <alignment horizontal="center" vertical="center"/>
    </xf>
    <xf numFmtId="0" fontId="9" fillId="0" borderId="2"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169" fontId="9" fillId="0" borderId="2" xfId="0" applyNumberFormat="1" applyFont="1" applyFill="1" applyBorder="1" applyAlignment="1">
      <alignment horizontal="center" vertical="center"/>
    </xf>
    <xf numFmtId="0" fontId="13" fillId="0" borderId="0" xfId="4" applyFont="1" applyFill="1" applyBorder="1" applyAlignment="1" applyProtection="1">
      <alignment horizontal="center" vertical="center"/>
    </xf>
    <xf numFmtId="0" fontId="13" fillId="0" borderId="0" xfId="4" applyFont="1" applyFill="1" applyAlignment="1" applyProtection="1">
      <alignment vertical="center"/>
    </xf>
    <xf numFmtId="0" fontId="14" fillId="0" borderId="0" xfId="0" applyFont="1" applyFill="1" applyBorder="1" applyAlignment="1">
      <alignment horizontal="left"/>
    </xf>
    <xf numFmtId="0" fontId="10" fillId="0" borderId="0" xfId="0" applyFont="1" applyFill="1" applyBorder="1" applyAlignment="1">
      <alignment horizontal="left"/>
    </xf>
    <xf numFmtId="0" fontId="9" fillId="0" borderId="3" xfId="0" applyFont="1" applyFill="1" applyBorder="1" applyAlignment="1">
      <alignment horizontal="left"/>
    </xf>
    <xf numFmtId="0" fontId="9" fillId="0" borderId="1" xfId="0" applyFont="1" applyFill="1" applyBorder="1" applyAlignment="1">
      <alignment horizontal="left"/>
    </xf>
    <xf numFmtId="0" fontId="10" fillId="0" borderId="1" xfId="0" applyFont="1" applyFill="1" applyBorder="1" applyAlignment="1">
      <alignment horizontal="left"/>
    </xf>
    <xf numFmtId="0" fontId="11" fillId="0" borderId="0" xfId="0" applyFont="1" applyFill="1" applyBorder="1" applyAlignment="1">
      <alignment wrapText="1"/>
    </xf>
    <xf numFmtId="1" fontId="9" fillId="0" borderId="0" xfId="0" applyNumberFormat="1" applyFont="1" applyFill="1" applyBorder="1" applyAlignment="1">
      <alignment horizontal="center" vertical="center"/>
    </xf>
    <xf numFmtId="0" fontId="11" fillId="0" borderId="0" xfId="0" applyFont="1" applyFill="1" applyBorder="1" applyAlignment="1">
      <alignment vertical="center" wrapText="1"/>
    </xf>
    <xf numFmtId="168" fontId="9" fillId="0" borderId="0" xfId="18" applyNumberFormat="1" applyFont="1" applyFill="1" applyBorder="1" applyAlignment="1">
      <alignment horizontal="center" vertical="center"/>
    </xf>
    <xf numFmtId="0" fontId="11" fillId="0" borderId="0" xfId="0" applyFont="1" applyFill="1" applyBorder="1" applyAlignment="1">
      <alignment horizontal="left" wrapText="1"/>
    </xf>
    <xf numFmtId="0" fontId="9" fillId="0" borderId="2" xfId="0" applyFont="1" applyFill="1" applyBorder="1" applyAlignment="1">
      <alignment horizontal="left"/>
    </xf>
    <xf numFmtId="168" fontId="9" fillId="0" borderId="0" xfId="17" applyNumberFormat="1" applyFont="1" applyFill="1" applyBorder="1" applyAlignment="1">
      <alignment horizontal="center" vertical="center"/>
    </xf>
    <xf numFmtId="168" fontId="9" fillId="0" borderId="0" xfId="15" applyNumberFormat="1" applyFont="1" applyFill="1" applyBorder="1" applyAlignment="1">
      <alignment horizontal="center" vertical="center"/>
    </xf>
    <xf numFmtId="164" fontId="10" fillId="0" borderId="0" xfId="0" applyNumberFormat="1" applyFont="1" applyFill="1" applyBorder="1" applyAlignment="1">
      <alignment horizontal="center" vertical="center"/>
    </xf>
    <xf numFmtId="1" fontId="9" fillId="0" borderId="1" xfId="0" applyNumberFormat="1" applyFont="1" applyFill="1" applyBorder="1" applyAlignment="1">
      <alignment horizontal="center" vertical="center"/>
    </xf>
    <xf numFmtId="168" fontId="9" fillId="0" borderId="0" xfId="16" applyNumberFormat="1" applyFont="1" applyFill="1" applyBorder="1" applyAlignment="1">
      <alignment horizontal="center" vertical="center"/>
    </xf>
    <xf numFmtId="1" fontId="9" fillId="0" borderId="0" xfId="13" applyNumberFormat="1" applyFont="1" applyFill="1" applyBorder="1" applyAlignment="1">
      <alignment horizontal="center" vertical="center"/>
    </xf>
    <xf numFmtId="1" fontId="9" fillId="0" borderId="0" xfId="17" applyNumberFormat="1" applyFont="1" applyFill="1" applyBorder="1" applyAlignment="1">
      <alignment horizontal="center" vertical="center"/>
    </xf>
    <xf numFmtId="168" fontId="9" fillId="0" borderId="0" xfId="14" applyNumberFormat="1" applyFont="1" applyFill="1" applyBorder="1" applyAlignment="1">
      <alignment horizontal="center" vertical="center"/>
    </xf>
    <xf numFmtId="1" fontId="9" fillId="0" borderId="0" xfId="11" applyNumberFormat="1" applyFont="1" applyFill="1" applyBorder="1" applyAlignment="1">
      <alignment horizontal="center" vertical="center"/>
    </xf>
    <xf numFmtId="1" fontId="9" fillId="0" borderId="0" xfId="15" applyNumberFormat="1" applyFont="1" applyFill="1" applyBorder="1" applyAlignment="1">
      <alignment horizontal="center" vertical="center"/>
    </xf>
    <xf numFmtId="0" fontId="9" fillId="0" borderId="0" xfId="0" applyFont="1" applyFill="1" applyBorder="1" applyAlignment="1">
      <alignment horizontal="left" vertical="center"/>
    </xf>
    <xf numFmtId="164" fontId="9" fillId="0" borderId="0" xfId="0" applyNumberFormat="1" applyFont="1" applyFill="1" applyBorder="1" applyAlignment="1">
      <alignment horizontal="left" vertical="center"/>
    </xf>
    <xf numFmtId="1" fontId="9" fillId="0" borderId="0" xfId="0" applyNumberFormat="1" applyFont="1" applyFill="1" applyBorder="1" applyAlignment="1">
      <alignment horizontal="left" vertical="center"/>
    </xf>
    <xf numFmtId="168" fontId="9" fillId="0" borderId="0" xfId="13" applyNumberFormat="1" applyFont="1" applyFill="1" applyBorder="1" applyAlignment="1">
      <alignment horizontal="center" vertical="center"/>
    </xf>
    <xf numFmtId="168" fontId="9" fillId="0" borderId="0" xfId="16" applyNumberFormat="1" applyFont="1" applyFill="1" applyBorder="1" applyAlignment="1">
      <alignment horizontal="left" vertical="center"/>
    </xf>
    <xf numFmtId="168" fontId="9" fillId="0" borderId="0" xfId="13" applyNumberFormat="1" applyFont="1" applyFill="1" applyBorder="1" applyAlignment="1">
      <alignment horizontal="left" vertical="center"/>
    </xf>
    <xf numFmtId="168" fontId="9" fillId="0" borderId="0" xfId="17" applyNumberFormat="1" applyFont="1" applyFill="1" applyBorder="1" applyAlignment="1">
      <alignment horizontal="left" vertical="center"/>
    </xf>
    <xf numFmtId="1" fontId="9" fillId="0" borderId="2" xfId="0" applyNumberFormat="1" applyFont="1" applyFill="1" applyBorder="1" applyAlignment="1">
      <alignment horizontal="center" vertical="center"/>
    </xf>
    <xf numFmtId="168" fontId="9" fillId="0" borderId="0" xfId="11" applyNumberFormat="1" applyFont="1" applyFill="1" applyBorder="1" applyAlignment="1">
      <alignment horizontal="center" vertical="center"/>
    </xf>
    <xf numFmtId="3" fontId="9" fillId="0" borderId="0" xfId="0" applyNumberFormat="1" applyFont="1" applyFill="1" applyBorder="1" applyAlignment="1">
      <alignment horizontal="left" vertical="center"/>
    </xf>
    <xf numFmtId="1" fontId="10" fillId="0" borderId="0" xfId="0" applyNumberFormat="1" applyFont="1" applyFill="1" applyBorder="1" applyAlignment="1">
      <alignment horizontal="center" vertical="center"/>
    </xf>
    <xf numFmtId="0" fontId="13" fillId="0" borderId="0" xfId="4" applyFont="1" applyFill="1" applyBorder="1" applyAlignment="1" applyProtection="1">
      <alignment horizontal="left"/>
    </xf>
    <xf numFmtId="0" fontId="14" fillId="0" borderId="0" xfId="0" applyFont="1" applyFill="1" applyBorder="1"/>
    <xf numFmtId="0" fontId="10" fillId="0" borderId="3" xfId="0" applyFont="1" applyFill="1" applyBorder="1" applyAlignment="1">
      <alignment horizontal="center" vertical="center" wrapText="1"/>
    </xf>
    <xf numFmtId="0" fontId="9" fillId="0" borderId="1" xfId="0" applyFont="1" applyFill="1" applyBorder="1"/>
    <xf numFmtId="168" fontId="9" fillId="0" borderId="0" xfId="0" applyNumberFormat="1" applyFont="1" applyFill="1" applyBorder="1" applyAlignment="1">
      <alignment horizontal="center" vertical="center"/>
    </xf>
    <xf numFmtId="0" fontId="9" fillId="0" borderId="0" xfId="0" applyFont="1" applyFill="1" applyBorder="1" applyAlignment="1"/>
    <xf numFmtId="0" fontId="10" fillId="0" borderId="0" xfId="0" applyFont="1" applyFill="1" applyBorder="1" applyAlignment="1"/>
    <xf numFmtId="168" fontId="9" fillId="0" borderId="0" xfId="20" applyNumberFormat="1" applyFont="1" applyFill="1" applyBorder="1" applyAlignment="1">
      <alignment horizontal="center" vertical="top"/>
    </xf>
    <xf numFmtId="168" fontId="9" fillId="0" borderId="0" xfId="23" applyNumberFormat="1" applyFont="1" applyFill="1" applyBorder="1" applyAlignment="1">
      <alignment horizontal="center" vertical="top"/>
    </xf>
    <xf numFmtId="168" fontId="9" fillId="0" borderId="0" xfId="21" applyNumberFormat="1" applyFont="1" applyFill="1" applyBorder="1" applyAlignment="1">
      <alignment horizontal="center" vertical="top"/>
    </xf>
    <xf numFmtId="168" fontId="9" fillId="0" borderId="0" xfId="25" applyNumberFormat="1" applyFont="1" applyFill="1" applyBorder="1" applyAlignment="1">
      <alignment horizontal="center" vertical="top"/>
    </xf>
    <xf numFmtId="167" fontId="9" fillId="0" borderId="0" xfId="1" applyNumberFormat="1" applyFont="1" applyFill="1" applyBorder="1" applyAlignment="1">
      <alignment horizontal="center" vertical="center"/>
    </xf>
    <xf numFmtId="164" fontId="9" fillId="0" borderId="0" xfId="1" applyNumberFormat="1" applyFont="1" applyFill="1" applyBorder="1" applyAlignment="1">
      <alignment horizontal="center" vertical="center"/>
    </xf>
    <xf numFmtId="0" fontId="13" fillId="0" borderId="0" xfId="4" applyFont="1" applyFill="1" applyBorder="1" applyAlignment="1" applyProtection="1"/>
    <xf numFmtId="1" fontId="30" fillId="0" borderId="0" xfId="0" applyNumberFormat="1" applyFont="1" applyFill="1" applyAlignment="1">
      <alignment horizontal="center" vertical="center"/>
    </xf>
    <xf numFmtId="164" fontId="30" fillId="0" borderId="0" xfId="0" applyNumberFormat="1" applyFont="1" applyFill="1" applyAlignment="1">
      <alignment horizontal="center" vertical="center"/>
    </xf>
    <xf numFmtId="0" fontId="30" fillId="0" borderId="3" xfId="0" applyFont="1" applyFill="1" applyBorder="1"/>
    <xf numFmtId="0" fontId="32" fillId="0" borderId="0" xfId="0" applyFont="1" applyFill="1" applyBorder="1" applyAlignment="1">
      <alignment horizontal="center" vertical="center" wrapText="1"/>
    </xf>
    <xf numFmtId="1" fontId="32" fillId="0" borderId="0" xfId="0" applyNumberFormat="1" applyFont="1" applyFill="1" applyBorder="1" applyAlignment="1">
      <alignment horizontal="center" vertical="center"/>
    </xf>
    <xf numFmtId="164" fontId="32" fillId="0" borderId="0" xfId="0" applyNumberFormat="1" applyFont="1" applyFill="1" applyBorder="1" applyAlignment="1">
      <alignment horizontal="center" vertical="center"/>
    </xf>
    <xf numFmtId="3" fontId="30" fillId="0" borderId="1" xfId="0" applyNumberFormat="1" applyFont="1" applyFill="1" applyBorder="1" applyAlignment="1">
      <alignment horizontal="center" vertical="center"/>
    </xf>
    <xf numFmtId="1" fontId="30" fillId="0" borderId="1" xfId="0" applyNumberFormat="1" applyFont="1" applyFill="1" applyBorder="1" applyAlignment="1">
      <alignment horizontal="center" vertical="center"/>
    </xf>
    <xf numFmtId="164" fontId="30" fillId="0" borderId="1" xfId="0" applyNumberFormat="1" applyFont="1" applyFill="1" applyBorder="1" applyAlignment="1">
      <alignment horizontal="center" vertical="center"/>
    </xf>
    <xf numFmtId="168" fontId="30" fillId="0" borderId="0" xfId="17" applyNumberFormat="1" applyFont="1" applyFill="1" applyBorder="1" applyAlignment="1">
      <alignment horizontal="center" vertical="top"/>
    </xf>
    <xf numFmtId="168" fontId="30" fillId="0" borderId="0" xfId="11" applyNumberFormat="1" applyFont="1" applyFill="1" applyBorder="1" applyAlignment="1">
      <alignment horizontal="center" vertical="top"/>
    </xf>
    <xf numFmtId="168" fontId="30" fillId="0" borderId="0" xfId="0" applyNumberFormat="1" applyFont="1" applyFill="1" applyBorder="1" applyAlignment="1">
      <alignment horizontal="center"/>
    </xf>
    <xf numFmtId="168" fontId="30" fillId="0" borderId="0" xfId="14" applyNumberFormat="1" applyFont="1" applyFill="1" applyBorder="1" applyAlignment="1">
      <alignment horizontal="left" vertical="top"/>
    </xf>
    <xf numFmtId="168" fontId="30" fillId="0" borderId="0" xfId="11" applyNumberFormat="1" applyFont="1" applyFill="1" applyBorder="1" applyAlignment="1">
      <alignment horizontal="left" vertical="top"/>
    </xf>
    <xf numFmtId="168" fontId="30" fillId="0" borderId="0" xfId="15" applyNumberFormat="1" applyFont="1" applyFill="1" applyBorder="1" applyAlignment="1">
      <alignment horizontal="left" vertical="top"/>
    </xf>
    <xf numFmtId="168" fontId="30" fillId="0" borderId="0" xfId="16" applyNumberFormat="1" applyFont="1" applyFill="1" applyBorder="1" applyAlignment="1">
      <alignment horizontal="left" vertical="center"/>
    </xf>
    <xf numFmtId="168" fontId="30" fillId="0" borderId="0" xfId="13" applyNumberFormat="1" applyFont="1" applyFill="1" applyBorder="1" applyAlignment="1">
      <alignment horizontal="left" vertical="center"/>
    </xf>
    <xf numFmtId="168" fontId="30" fillId="0" borderId="0" xfId="17" applyNumberFormat="1" applyFont="1" applyFill="1" applyBorder="1" applyAlignment="1">
      <alignment horizontal="left" vertical="center"/>
    </xf>
    <xf numFmtId="168" fontId="30" fillId="0" borderId="0" xfId="16" applyNumberFormat="1" applyFont="1" applyFill="1" applyBorder="1" applyAlignment="1">
      <alignment horizontal="left" vertical="top"/>
    </xf>
    <xf numFmtId="168" fontId="30" fillId="0" borderId="0" xfId="13" applyNumberFormat="1" applyFont="1" applyFill="1" applyBorder="1" applyAlignment="1">
      <alignment horizontal="left" vertical="top"/>
    </xf>
    <xf numFmtId="168" fontId="30" fillId="0" borderId="0" xfId="17" applyNumberFormat="1" applyFont="1" applyFill="1" applyBorder="1" applyAlignment="1">
      <alignment horizontal="left" vertical="top"/>
    </xf>
    <xf numFmtId="168" fontId="30" fillId="0" borderId="0" xfId="16" applyNumberFormat="1" applyFont="1" applyFill="1" applyBorder="1" applyAlignment="1">
      <alignment horizontal="center" vertical="top"/>
    </xf>
    <xf numFmtId="168" fontId="30" fillId="0" borderId="0" xfId="13" applyNumberFormat="1" applyFont="1" applyFill="1" applyBorder="1" applyAlignment="1">
      <alignment horizontal="center" vertical="top"/>
    </xf>
    <xf numFmtId="168" fontId="30" fillId="0" borderId="0" xfId="16" applyNumberFormat="1" applyFont="1" applyFill="1" applyBorder="1" applyAlignment="1">
      <alignment horizontal="center" vertical="center"/>
    </xf>
    <xf numFmtId="168" fontId="30" fillId="0" borderId="0" xfId="13" applyNumberFormat="1" applyFont="1" applyFill="1" applyBorder="1" applyAlignment="1">
      <alignment horizontal="center" vertical="center"/>
    </xf>
    <xf numFmtId="168" fontId="30" fillId="0" borderId="0" xfId="17" applyNumberFormat="1" applyFont="1" applyFill="1" applyBorder="1" applyAlignment="1">
      <alignment horizontal="center" vertical="center"/>
    </xf>
    <xf numFmtId="168" fontId="18" fillId="0" borderId="0" xfId="19" applyNumberFormat="1" applyFont="1" applyFill="1" applyBorder="1" applyAlignment="1">
      <alignment horizontal="center" vertical="top"/>
    </xf>
    <xf numFmtId="169" fontId="30" fillId="0" borderId="0" xfId="0" applyNumberFormat="1" applyFont="1" applyFill="1" applyBorder="1" applyAlignment="1">
      <alignment horizontal="center" vertical="center"/>
    </xf>
    <xf numFmtId="0" fontId="30" fillId="0" borderId="2" xfId="0" applyFont="1" applyFill="1" applyBorder="1" applyAlignment="1">
      <alignment horizontal="center" vertical="center"/>
    </xf>
    <xf numFmtId="1" fontId="30" fillId="0" borderId="2" xfId="0" applyNumberFormat="1" applyFont="1" applyFill="1" applyBorder="1" applyAlignment="1">
      <alignment horizontal="center" vertical="center"/>
    </xf>
    <xf numFmtId="164" fontId="30" fillId="0" borderId="2" xfId="0" applyNumberFormat="1" applyFont="1" applyFill="1" applyBorder="1" applyAlignment="1">
      <alignment horizontal="center" vertical="center"/>
    </xf>
    <xf numFmtId="0" fontId="30" fillId="0" borderId="3" xfId="0" applyFont="1" applyFill="1" applyBorder="1" applyAlignment="1">
      <alignment wrapText="1"/>
    </xf>
    <xf numFmtId="0" fontId="30" fillId="0" borderId="3" xfId="0" applyFont="1" applyFill="1" applyBorder="1" applyAlignment="1">
      <alignment horizontal="center" vertical="center" wrapText="1"/>
    </xf>
    <xf numFmtId="1" fontId="30" fillId="0" borderId="0" xfId="0" applyNumberFormat="1" applyFont="1" applyFill="1" applyAlignment="1">
      <alignment horizontal="center" vertical="center" wrapText="1"/>
    </xf>
    <xf numFmtId="164" fontId="30" fillId="0" borderId="0" xfId="0" applyNumberFormat="1" applyFont="1" applyFill="1" applyAlignment="1">
      <alignment horizontal="center" vertical="center" wrapText="1"/>
    </xf>
    <xf numFmtId="168" fontId="30" fillId="0" borderId="0" xfId="12" applyNumberFormat="1" applyFont="1" applyFill="1" applyBorder="1" applyAlignment="1">
      <alignment horizontal="center" vertical="top"/>
    </xf>
    <xf numFmtId="168" fontId="30" fillId="0" borderId="0" xfId="18" applyNumberFormat="1" applyFont="1" applyFill="1" applyBorder="1" applyAlignment="1">
      <alignment horizontal="center" vertical="center"/>
    </xf>
    <xf numFmtId="0" fontId="30" fillId="0" borderId="0" xfId="0" applyFont="1" applyFill="1" applyBorder="1" applyAlignment="1">
      <alignment horizontal="right" wrapText="1"/>
    </xf>
    <xf numFmtId="168" fontId="30" fillId="0" borderId="0" xfId="18" applyNumberFormat="1" applyFont="1" applyFill="1" applyBorder="1" applyAlignment="1">
      <alignment horizontal="center" vertical="top"/>
    </xf>
    <xf numFmtId="164" fontId="32" fillId="0" borderId="0" xfId="0" applyNumberFormat="1" applyFont="1" applyFill="1" applyAlignment="1">
      <alignment horizontal="center" vertical="center" wrapText="1"/>
    </xf>
    <xf numFmtId="164" fontId="32" fillId="0" borderId="0" xfId="0" applyNumberFormat="1" applyFont="1" applyFill="1" applyAlignment="1">
      <alignment horizontal="center" vertical="center"/>
    </xf>
    <xf numFmtId="0" fontId="33" fillId="0" borderId="0" xfId="0" applyFont="1" applyFill="1" applyBorder="1" applyAlignment="1">
      <alignment horizontal="left"/>
    </xf>
    <xf numFmtId="164" fontId="30" fillId="0" borderId="0" xfId="0" applyNumberFormat="1" applyFont="1" applyFill="1" applyAlignment="1">
      <alignment horizontal="left" vertical="center"/>
    </xf>
    <xf numFmtId="1" fontId="30" fillId="0" borderId="0" xfId="0" applyNumberFormat="1" applyFont="1" applyFill="1" applyAlignment="1">
      <alignment horizontal="left" vertical="center"/>
    </xf>
    <xf numFmtId="0" fontId="30" fillId="0" borderId="0" xfId="0" applyFont="1" applyFill="1" applyAlignment="1">
      <alignment horizontal="left" vertical="center"/>
    </xf>
    <xf numFmtId="0" fontId="30" fillId="0" borderId="0" xfId="0" applyFont="1" applyFill="1" applyAlignment="1">
      <alignment horizontal="left"/>
    </xf>
    <xf numFmtId="0" fontId="33" fillId="0" borderId="0" xfId="0" applyFont="1" applyFill="1" applyBorder="1" applyAlignment="1">
      <alignment horizontal="left" vertical="center" wrapText="1"/>
    </xf>
    <xf numFmtId="0" fontId="32" fillId="0" borderId="0" xfId="0" applyFont="1" applyFill="1" applyAlignment="1">
      <alignment horizontal="center" vertical="center"/>
    </xf>
    <xf numFmtId="1" fontId="32" fillId="0" borderId="0" xfId="0" applyNumberFormat="1" applyFont="1" applyFill="1" applyAlignment="1">
      <alignment horizontal="center" vertical="center"/>
    </xf>
    <xf numFmtId="0" fontId="35" fillId="0" borderId="0" xfId="4" applyFont="1" applyFill="1" applyAlignment="1" applyProtection="1"/>
    <xf numFmtId="0" fontId="35" fillId="0" borderId="0" xfId="4" applyFont="1" applyFill="1" applyAlignment="1" applyProtection="1">
      <alignment horizontal="center" vertical="center"/>
    </xf>
    <xf numFmtId="1" fontId="35" fillId="0" borderId="0" xfId="4" applyNumberFormat="1" applyFont="1" applyFill="1" applyAlignment="1" applyProtection="1">
      <alignment horizontal="center" vertical="center"/>
    </xf>
    <xf numFmtId="0" fontId="9" fillId="0" borderId="0" xfId="0" applyFont="1" applyFill="1" applyBorder="1" applyAlignment="1">
      <alignment horizontal="right" vertical="center"/>
    </xf>
    <xf numFmtId="0" fontId="11" fillId="0" borderId="0" xfId="0" applyFont="1" applyFill="1" applyBorder="1" applyAlignment="1">
      <alignment horizontal="left" vertical="center" wrapText="1"/>
    </xf>
    <xf numFmtId="165" fontId="9" fillId="0" borderId="0" xfId="3" applyNumberFormat="1" applyFont="1" applyFill="1" applyBorder="1" applyAlignment="1">
      <alignment horizontal="center" vertical="center"/>
    </xf>
    <xf numFmtId="168" fontId="9" fillId="0" borderId="0" xfId="14" applyNumberFormat="1" applyFont="1" applyFill="1" applyBorder="1" applyAlignment="1">
      <alignment horizontal="left" vertical="top"/>
    </xf>
    <xf numFmtId="168" fontId="9" fillId="0" borderId="0" xfId="11" applyNumberFormat="1" applyFont="1" applyFill="1" applyBorder="1" applyAlignment="1">
      <alignment horizontal="left" vertical="top"/>
    </xf>
    <xf numFmtId="168" fontId="9" fillId="0" borderId="0" xfId="15" applyNumberFormat="1" applyFont="1" applyFill="1" applyBorder="1" applyAlignment="1">
      <alignment horizontal="left" vertical="top"/>
    </xf>
    <xf numFmtId="168" fontId="9" fillId="0" borderId="0" xfId="16" applyNumberFormat="1" applyFont="1" applyFill="1" applyBorder="1" applyAlignment="1">
      <alignment horizontal="center" vertical="top"/>
    </xf>
    <xf numFmtId="168" fontId="9" fillId="0" borderId="0" xfId="13" applyNumberFormat="1" applyFont="1" applyFill="1" applyBorder="1" applyAlignment="1">
      <alignment horizontal="center" vertical="top"/>
    </xf>
    <xf numFmtId="168" fontId="9" fillId="0" borderId="0" xfId="17" applyNumberFormat="1" applyFont="1" applyFill="1" applyBorder="1" applyAlignment="1">
      <alignment horizontal="center" vertical="top"/>
    </xf>
    <xf numFmtId="168" fontId="9" fillId="0" borderId="0" xfId="16" applyNumberFormat="1" applyFont="1" applyFill="1" applyBorder="1" applyAlignment="1">
      <alignment horizontal="left" vertical="top"/>
    </xf>
    <xf numFmtId="168" fontId="9" fillId="0" borderId="0" xfId="13" applyNumberFormat="1" applyFont="1" applyFill="1" applyBorder="1" applyAlignment="1">
      <alignment horizontal="left" vertical="top"/>
    </xf>
    <xf numFmtId="168" fontId="9" fillId="0" borderId="0" xfId="17" applyNumberFormat="1" applyFont="1" applyFill="1" applyBorder="1" applyAlignment="1">
      <alignment horizontal="left" vertical="top"/>
    </xf>
    <xf numFmtId="168" fontId="9" fillId="0" borderId="0" xfId="22" applyNumberFormat="1" applyFont="1" applyFill="1" applyBorder="1" applyAlignment="1">
      <alignment horizontal="center" vertical="top"/>
    </xf>
    <xf numFmtId="168" fontId="9" fillId="0" borderId="0" xfId="24" applyNumberFormat="1" applyFont="1" applyFill="1" applyBorder="1" applyAlignment="1">
      <alignment horizontal="center" vertical="top"/>
    </xf>
    <xf numFmtId="168" fontId="9" fillId="0" borderId="0" xfId="14" applyNumberFormat="1" applyFont="1" applyFill="1" applyBorder="1" applyAlignment="1">
      <alignment horizontal="left" vertical="center"/>
    </xf>
    <xf numFmtId="168" fontId="9" fillId="0" borderId="0" xfId="11" applyNumberFormat="1" applyFont="1" applyFill="1" applyBorder="1" applyAlignment="1">
      <alignment horizontal="left" vertical="center"/>
    </xf>
    <xf numFmtId="168" fontId="9" fillId="0" borderId="0" xfId="15" applyNumberFormat="1" applyFont="1" applyFill="1" applyBorder="1" applyAlignment="1">
      <alignment horizontal="left" vertical="center"/>
    </xf>
    <xf numFmtId="0" fontId="13" fillId="0" borderId="0" xfId="4" applyFont="1" applyFill="1" applyBorder="1" applyAlignment="1" applyProtection="1">
      <alignment vertical="center"/>
    </xf>
    <xf numFmtId="0" fontId="9" fillId="0" borderId="3" xfId="0" applyFont="1" applyFill="1" applyBorder="1"/>
    <xf numFmtId="0" fontId="9" fillId="0" borderId="3" xfId="0" applyFont="1" applyFill="1" applyBorder="1" applyAlignment="1">
      <alignment horizontal="center"/>
    </xf>
    <xf numFmtId="0" fontId="9" fillId="0" borderId="1" xfId="3" applyNumberFormat="1" applyFont="1" applyFill="1" applyBorder="1" applyAlignment="1">
      <alignment horizontal="center"/>
    </xf>
    <xf numFmtId="0" fontId="9" fillId="0" borderId="0" xfId="0" applyNumberFormat="1" applyFont="1" applyFill="1" applyBorder="1" applyAlignment="1">
      <alignment horizontal="center"/>
    </xf>
    <xf numFmtId="168" fontId="9" fillId="0" borderId="0" xfId="0" applyNumberFormat="1" applyFont="1" applyFill="1" applyBorder="1" applyAlignment="1">
      <alignment horizontal="center"/>
    </xf>
    <xf numFmtId="164" fontId="10" fillId="0" borderId="0" xfId="0" applyNumberFormat="1" applyFont="1" applyFill="1" applyBorder="1" applyAlignment="1">
      <alignment horizontal="left"/>
    </xf>
    <xf numFmtId="164" fontId="9" fillId="0" borderId="0" xfId="0" applyNumberFormat="1" applyFont="1" applyFill="1" applyBorder="1" applyAlignment="1">
      <alignment horizontal="left"/>
    </xf>
    <xf numFmtId="169" fontId="9" fillId="0" borderId="0" xfId="0" applyNumberFormat="1" applyFont="1" applyFill="1" applyBorder="1" applyAlignment="1">
      <alignment horizontal="center"/>
    </xf>
    <xf numFmtId="169" fontId="9" fillId="0" borderId="2" xfId="0" applyNumberFormat="1" applyFont="1" applyFill="1" applyBorder="1" applyAlignment="1">
      <alignment horizontal="center"/>
    </xf>
    <xf numFmtId="3" fontId="9" fillId="0" borderId="1" xfId="0" applyNumberFormat="1" applyFont="1" applyFill="1" applyBorder="1" applyAlignment="1">
      <alignment horizontal="center"/>
    </xf>
    <xf numFmtId="3" fontId="9" fillId="0" borderId="0" xfId="0" applyNumberFormat="1" applyFont="1" applyFill="1" applyBorder="1" applyAlignment="1">
      <alignment horizontal="center"/>
    </xf>
    <xf numFmtId="0" fontId="9" fillId="0" borderId="2" xfId="0" applyFont="1" applyFill="1" applyBorder="1" applyAlignment="1">
      <alignment horizontal="center"/>
    </xf>
    <xf numFmtId="0" fontId="11" fillId="0" borderId="0" xfId="0" applyFont="1" applyFill="1" applyBorder="1"/>
    <xf numFmtId="164" fontId="10" fillId="0" borderId="0" xfId="0" applyNumberFormat="1" applyFont="1" applyFill="1" applyBorder="1"/>
    <xf numFmtId="164" fontId="10" fillId="0" borderId="1" xfId="0" applyNumberFormat="1" applyFont="1" applyFill="1" applyBorder="1"/>
    <xf numFmtId="0" fontId="10" fillId="0" borderId="0" xfId="0" applyFont="1" applyFill="1" applyBorder="1" applyAlignment="1">
      <alignment horizontal="center"/>
    </xf>
    <xf numFmtId="0" fontId="13" fillId="0" borderId="0" xfId="4" applyFont="1" applyFill="1" applyBorder="1" applyAlignment="1" applyProtection="1">
      <alignment horizontal="center"/>
    </xf>
    <xf numFmtId="0" fontId="10" fillId="0" borderId="1" xfId="0" applyNumberFormat="1" applyFont="1" applyFill="1" applyBorder="1" applyAlignment="1">
      <alignment horizontal="center" vertical="center" wrapText="1"/>
    </xf>
    <xf numFmtId="0" fontId="9" fillId="0" borderId="1" xfId="3" applyNumberFormat="1" applyFont="1" applyFill="1" applyBorder="1" applyAlignment="1">
      <alignment horizontal="center" vertical="center"/>
    </xf>
    <xf numFmtId="168" fontId="9" fillId="0" borderId="0" xfId="14" applyNumberFormat="1" applyFont="1" applyFill="1" applyBorder="1" applyAlignment="1">
      <alignment horizontal="center" vertical="top"/>
    </xf>
    <xf numFmtId="168" fontId="9" fillId="0" borderId="0" xfId="11" applyNumberFormat="1" applyFont="1" applyFill="1" applyBorder="1" applyAlignment="1">
      <alignment horizontal="center" vertical="top"/>
    </xf>
    <xf numFmtId="168" fontId="9" fillId="0" borderId="0" xfId="15" applyNumberFormat="1" applyFont="1" applyFill="1" applyBorder="1" applyAlignment="1">
      <alignment horizontal="center" vertical="top"/>
    </xf>
    <xf numFmtId="1" fontId="10" fillId="0" borderId="0" xfId="0" applyNumberFormat="1" applyFont="1" applyFill="1" applyBorder="1" applyAlignment="1">
      <alignment horizontal="center" vertical="center" wrapText="1"/>
    </xf>
    <xf numFmtId="166" fontId="9" fillId="0" borderId="0" xfId="0" applyNumberFormat="1" applyFont="1" applyFill="1" applyBorder="1" applyAlignment="1">
      <alignment horizontal="center" vertical="center"/>
    </xf>
    <xf numFmtId="0" fontId="9" fillId="0" borderId="0" xfId="14" applyNumberFormat="1" applyFont="1" applyFill="1" applyBorder="1" applyAlignment="1">
      <alignment horizontal="left" vertical="top"/>
    </xf>
    <xf numFmtId="0" fontId="9" fillId="0" borderId="0" xfId="16" applyNumberFormat="1" applyFont="1" applyFill="1" applyBorder="1" applyAlignment="1">
      <alignment horizontal="left" vertical="top"/>
    </xf>
    <xf numFmtId="0" fontId="9" fillId="0" borderId="0" xfId="16" applyNumberFormat="1" applyFont="1" applyFill="1" applyBorder="1" applyAlignment="1">
      <alignment horizontal="center" vertical="top"/>
    </xf>
    <xf numFmtId="0" fontId="9" fillId="0" borderId="0" xfId="22" applyNumberFormat="1" applyFont="1" applyFill="1" applyBorder="1" applyAlignment="1">
      <alignment horizontal="center" vertical="top"/>
    </xf>
    <xf numFmtId="0" fontId="9" fillId="0" borderId="0" xfId="24" applyNumberFormat="1" applyFont="1" applyFill="1" applyBorder="1" applyAlignment="1">
      <alignment horizontal="center" vertical="top"/>
    </xf>
    <xf numFmtId="0" fontId="10" fillId="0" borderId="0" xfId="0" applyNumberFormat="1" applyFont="1" applyFill="1" applyBorder="1" applyAlignment="1">
      <alignment horizontal="center" vertical="center"/>
    </xf>
    <xf numFmtId="0" fontId="13" fillId="0" borderId="0" xfId="4" applyNumberFormat="1" applyFont="1" applyFill="1" applyBorder="1" applyAlignment="1" applyProtection="1">
      <alignment horizontal="center" vertical="center"/>
    </xf>
    <xf numFmtId="0" fontId="10" fillId="0" borderId="3" xfId="0" applyFont="1" applyFill="1" applyBorder="1"/>
    <xf numFmtId="0" fontId="10" fillId="0" borderId="1" xfId="0" applyFont="1" applyFill="1" applyBorder="1" applyAlignment="1"/>
    <xf numFmtId="0" fontId="9" fillId="0" borderId="1" xfId="3" applyNumberFormat="1" applyFont="1" applyFill="1" applyBorder="1" applyAlignment="1" applyProtection="1">
      <alignment horizontal="center" vertical="center"/>
    </xf>
    <xf numFmtId="164" fontId="9" fillId="0" borderId="0" xfId="0" applyNumberFormat="1" applyFont="1" applyFill="1" applyBorder="1" applyAlignment="1"/>
    <xf numFmtId="0" fontId="9" fillId="0" borderId="0" xfId="3" applyNumberFormat="1" applyFont="1" applyFill="1" applyBorder="1" applyAlignment="1" applyProtection="1">
      <alignment horizontal="center" vertical="center"/>
    </xf>
    <xf numFmtId="0" fontId="9" fillId="0" borderId="0" xfId="3" applyNumberFormat="1" applyFont="1" applyFill="1" applyBorder="1" applyAlignment="1">
      <alignment horizontal="center" vertical="center"/>
    </xf>
    <xf numFmtId="0" fontId="9" fillId="0" borderId="3" xfId="0" applyNumberFormat="1" applyFont="1" applyFill="1" applyBorder="1" applyAlignment="1">
      <alignment horizontal="center" vertical="center"/>
    </xf>
    <xf numFmtId="164" fontId="10" fillId="0" borderId="1" xfId="0" applyNumberFormat="1" applyFont="1" applyFill="1" applyBorder="1" applyAlignment="1">
      <alignment horizontal="center" vertical="center" wrapText="1"/>
    </xf>
    <xf numFmtId="165" fontId="9" fillId="0" borderId="0" xfId="3" applyNumberFormat="1" applyFont="1" applyFill="1" applyBorder="1" applyAlignment="1">
      <alignment horizontal="center"/>
    </xf>
    <xf numFmtId="1" fontId="9" fillId="2" borderId="1" xfId="0" applyNumberFormat="1" applyFont="1" applyFill="1" applyBorder="1" applyAlignment="1">
      <alignment horizontal="center" vertical="center"/>
    </xf>
    <xf numFmtId="0" fontId="9" fillId="3" borderId="1" xfId="0" applyFont="1" applyFill="1" applyBorder="1" applyAlignment="1">
      <alignment horizontal="center" vertical="center"/>
    </xf>
    <xf numFmtId="168" fontId="9" fillId="0" borderId="0" xfId="16" applyNumberFormat="1" applyFont="1" applyBorder="1" applyAlignment="1">
      <alignment horizontal="center" vertical="top"/>
    </xf>
    <xf numFmtId="168" fontId="9" fillId="0" borderId="0" xfId="13" applyNumberFormat="1" applyFont="1" applyBorder="1" applyAlignment="1">
      <alignment horizontal="center" vertical="top"/>
    </xf>
    <xf numFmtId="168" fontId="9" fillId="0" borderId="0" xfId="17" applyNumberFormat="1" applyFont="1" applyBorder="1" applyAlignment="1">
      <alignment horizontal="center" vertical="top"/>
    </xf>
    <xf numFmtId="168" fontId="9" fillId="0" borderId="0" xfId="14" applyNumberFormat="1" applyFont="1" applyBorder="1" applyAlignment="1">
      <alignment horizontal="center" vertical="top"/>
    </xf>
    <xf numFmtId="168" fontId="9" fillId="0" borderId="0" xfId="11" applyNumberFormat="1" applyFont="1" applyBorder="1" applyAlignment="1">
      <alignment horizontal="center" vertical="top"/>
    </xf>
    <xf numFmtId="168" fontId="9" fillId="0" borderId="0" xfId="15" applyNumberFormat="1" applyFont="1" applyBorder="1" applyAlignment="1">
      <alignment horizontal="center" vertical="top"/>
    </xf>
    <xf numFmtId="168" fontId="9" fillId="0" borderId="0" xfId="14" applyNumberFormat="1" applyFont="1" applyBorder="1" applyAlignment="1">
      <alignment horizontal="left" vertical="top"/>
    </xf>
    <xf numFmtId="164" fontId="9" fillId="2" borderId="0" xfId="0" applyNumberFormat="1" applyFont="1" applyFill="1" applyBorder="1" applyAlignment="1">
      <alignment horizontal="left" vertical="center"/>
    </xf>
    <xf numFmtId="168" fontId="9" fillId="0" borderId="0" xfId="11" applyNumberFormat="1" applyFont="1" applyBorder="1" applyAlignment="1">
      <alignment horizontal="left" vertical="top"/>
    </xf>
    <xf numFmtId="168" fontId="9" fillId="0" borderId="0" xfId="15" applyNumberFormat="1" applyFont="1" applyBorder="1" applyAlignment="1">
      <alignment horizontal="left" vertical="top"/>
    </xf>
    <xf numFmtId="168" fontId="9" fillId="0" borderId="0" xfId="16" applyNumberFormat="1" applyFont="1" applyBorder="1" applyAlignment="1">
      <alignment horizontal="left" vertical="center"/>
    </xf>
    <xf numFmtId="168" fontId="9" fillId="0" borderId="0" xfId="13" applyNumberFormat="1" applyFont="1" applyBorder="1" applyAlignment="1">
      <alignment horizontal="left" vertical="center"/>
    </xf>
    <xf numFmtId="168" fontId="9" fillId="0" borderId="0" xfId="17" applyNumberFormat="1" applyFont="1" applyBorder="1" applyAlignment="1">
      <alignment horizontal="left" vertical="center"/>
    </xf>
    <xf numFmtId="168" fontId="9" fillId="0" borderId="0" xfId="16" applyNumberFormat="1" applyFont="1" applyBorder="1" applyAlignment="1">
      <alignment horizontal="left" vertical="top"/>
    </xf>
    <xf numFmtId="168" fontId="9" fillId="0" borderId="0" xfId="13" applyNumberFormat="1" applyFont="1" applyBorder="1" applyAlignment="1">
      <alignment horizontal="left" vertical="top"/>
    </xf>
    <xf numFmtId="168" fontId="9" fillId="0" borderId="0" xfId="17" applyNumberFormat="1" applyFont="1" applyBorder="1" applyAlignment="1">
      <alignment horizontal="left" vertical="top"/>
    </xf>
    <xf numFmtId="168" fontId="9" fillId="0" borderId="0" xfId="16" applyNumberFormat="1" applyFont="1" applyBorder="1" applyAlignment="1">
      <alignment horizontal="center" vertical="center"/>
    </xf>
    <xf numFmtId="168" fontId="9" fillId="0" borderId="0" xfId="13" applyNumberFormat="1" applyFont="1" applyBorder="1" applyAlignment="1">
      <alignment horizontal="center" vertical="center"/>
    </xf>
    <xf numFmtId="168" fontId="9" fillId="0" borderId="0" xfId="22" applyNumberFormat="1" applyFont="1" applyBorder="1" applyAlignment="1">
      <alignment horizontal="center" vertical="top"/>
    </xf>
    <xf numFmtId="168" fontId="9" fillId="0" borderId="0" xfId="20" applyNumberFormat="1" applyFont="1" applyBorder="1" applyAlignment="1">
      <alignment horizontal="center" vertical="top"/>
    </xf>
    <xf numFmtId="168" fontId="9" fillId="0" borderId="0" xfId="23" applyNumberFormat="1" applyFont="1" applyBorder="1" applyAlignment="1">
      <alignment horizontal="center" vertical="top"/>
    </xf>
    <xf numFmtId="168" fontId="9" fillId="0" borderId="0" xfId="24" applyNumberFormat="1" applyFont="1" applyBorder="1" applyAlignment="1">
      <alignment horizontal="center" vertical="top"/>
    </xf>
    <xf numFmtId="168" fontId="9" fillId="0" borderId="0" xfId="21" applyNumberFormat="1" applyFont="1" applyBorder="1" applyAlignment="1">
      <alignment horizontal="center" vertical="top"/>
    </xf>
    <xf numFmtId="168" fontId="9" fillId="0" borderId="0" xfId="25" applyNumberFormat="1" applyFont="1" applyBorder="1" applyAlignment="1">
      <alignment horizontal="center" vertical="top"/>
    </xf>
    <xf numFmtId="0" fontId="16" fillId="2" borderId="0" xfId="0" applyFont="1" applyFill="1" applyAlignment="1">
      <alignment vertical="center"/>
    </xf>
    <xf numFmtId="0" fontId="15" fillId="2" borderId="0" xfId="0" applyFont="1" applyFill="1" applyAlignment="1">
      <alignment horizontal="center" vertical="center"/>
    </xf>
    <xf numFmtId="1" fontId="15" fillId="2" borderId="0" xfId="0" applyNumberFormat="1" applyFont="1" applyFill="1" applyAlignment="1">
      <alignment horizontal="center" vertical="center"/>
    </xf>
    <xf numFmtId="164" fontId="15" fillId="2" borderId="0" xfId="0" applyNumberFormat="1" applyFont="1" applyFill="1" applyAlignment="1">
      <alignment horizontal="center" vertical="center"/>
    </xf>
    <xf numFmtId="0" fontId="15" fillId="2" borderId="0" xfId="0" applyFont="1" applyFill="1" applyAlignment="1">
      <alignment vertical="center"/>
    </xf>
    <xf numFmtId="0" fontId="15" fillId="2" borderId="0" xfId="0" applyFont="1" applyFill="1"/>
    <xf numFmtId="0" fontId="15" fillId="2" borderId="0" xfId="0" applyFont="1" applyFill="1" applyAlignment="1">
      <alignment horizontal="center"/>
    </xf>
    <xf numFmtId="1" fontId="15" fillId="2" borderId="0" xfId="0" applyNumberFormat="1" applyFont="1" applyFill="1" applyAlignment="1">
      <alignment horizontal="center"/>
    </xf>
    <xf numFmtId="164" fontId="15" fillId="2" borderId="0" xfId="0" applyNumberFormat="1" applyFont="1" applyFill="1" applyAlignment="1">
      <alignment horizontal="center"/>
    </xf>
    <xf numFmtId="0" fontId="16" fillId="2" borderId="0" xfId="0" applyFont="1" applyFill="1"/>
    <xf numFmtId="0" fontId="16" fillId="2" borderId="0" xfId="0" applyFont="1" applyFill="1" applyAlignment="1">
      <alignment horizontal="left"/>
    </xf>
    <xf numFmtId="0" fontId="15" fillId="2" borderId="3" xfId="0" applyFont="1" applyFill="1" applyBorder="1" applyAlignment="1">
      <alignment vertical="center"/>
    </xf>
    <xf numFmtId="0" fontId="15" fillId="2" borderId="3" xfId="0" applyFont="1" applyFill="1" applyBorder="1" applyAlignment="1">
      <alignment horizontal="center" vertical="center"/>
    </xf>
    <xf numFmtId="0" fontId="16" fillId="2" borderId="3" xfId="0" applyFont="1" applyFill="1" applyBorder="1" applyAlignment="1">
      <alignment horizontal="center" vertical="center" wrapText="1"/>
    </xf>
    <xf numFmtId="0" fontId="16" fillId="2" borderId="0" xfId="0" applyFont="1" applyFill="1" applyAlignment="1">
      <alignment horizontal="center" vertical="center"/>
    </xf>
    <xf numFmtId="0" fontId="15" fillId="2" borderId="2" xfId="0" applyFont="1" applyFill="1" applyBorder="1" applyAlignment="1">
      <alignment vertical="center"/>
    </xf>
    <xf numFmtId="0" fontId="16" fillId="2" borderId="2" xfId="0" applyFont="1" applyFill="1" applyBorder="1" applyAlignment="1">
      <alignment horizontal="center" vertical="center" wrapText="1"/>
    </xf>
    <xf numFmtId="1" fontId="16" fillId="2" borderId="2" xfId="0" applyNumberFormat="1" applyFont="1" applyFill="1" applyBorder="1" applyAlignment="1">
      <alignment horizontal="center" vertical="center"/>
    </xf>
    <xf numFmtId="164" fontId="16" fillId="2" borderId="2" xfId="0" applyNumberFormat="1" applyFont="1" applyFill="1" applyBorder="1" applyAlignment="1">
      <alignment horizontal="center" vertical="center"/>
    </xf>
    <xf numFmtId="0" fontId="16" fillId="2" borderId="0" xfId="0" applyFont="1" applyFill="1" applyAlignment="1">
      <alignment vertical="center" wrapText="1"/>
    </xf>
    <xf numFmtId="3" fontId="15" fillId="2" borderId="0" xfId="0" applyNumberFormat="1" applyFont="1" applyFill="1" applyAlignment="1">
      <alignment horizontal="center"/>
    </xf>
    <xf numFmtId="164" fontId="15" fillId="2" borderId="1" xfId="0" applyNumberFormat="1" applyFont="1" applyFill="1" applyBorder="1" applyAlignment="1">
      <alignment horizontal="center"/>
    </xf>
    <xf numFmtId="0" fontId="15" fillId="3" borderId="0" xfId="0" applyFont="1" applyFill="1" applyAlignment="1">
      <alignment wrapText="1"/>
    </xf>
    <xf numFmtId="0" fontId="23" fillId="2" borderId="0" xfId="0" applyFont="1" applyFill="1"/>
    <xf numFmtId="168" fontId="15" fillId="0" borderId="0" xfId="12" applyNumberFormat="1" applyFont="1" applyAlignment="1">
      <alignment horizontal="center"/>
    </xf>
    <xf numFmtId="168" fontId="15" fillId="0" borderId="0" xfId="14" applyNumberFormat="1" applyFont="1" applyAlignment="1">
      <alignment horizontal="left"/>
    </xf>
    <xf numFmtId="164" fontId="15" fillId="2" borderId="0" xfId="0" applyNumberFormat="1" applyFont="1" applyFill="1" applyAlignment="1">
      <alignment horizontal="left"/>
    </xf>
    <xf numFmtId="168" fontId="15" fillId="0" borderId="0" xfId="11" applyNumberFormat="1" applyFont="1" applyAlignment="1">
      <alignment horizontal="left"/>
    </xf>
    <xf numFmtId="168" fontId="15" fillId="0" borderId="0" xfId="15" applyNumberFormat="1" applyFont="1" applyAlignment="1">
      <alignment horizontal="left"/>
    </xf>
    <xf numFmtId="164" fontId="15" fillId="2" borderId="0" xfId="0" applyNumberFormat="1" applyFont="1" applyFill="1"/>
    <xf numFmtId="0" fontId="23" fillId="2" borderId="0" xfId="0" applyFont="1" applyFill="1" applyAlignment="1">
      <alignment vertical="center" wrapText="1"/>
    </xf>
    <xf numFmtId="168" fontId="15" fillId="0" borderId="0" xfId="18" applyNumberFormat="1" applyFont="1" applyAlignment="1">
      <alignment horizontal="center" vertical="center"/>
    </xf>
    <xf numFmtId="168" fontId="15" fillId="0" borderId="0" xfId="16" applyNumberFormat="1" applyFont="1" applyAlignment="1">
      <alignment horizontal="left" vertical="center"/>
    </xf>
    <xf numFmtId="164" fontId="15" fillId="2" borderId="0" xfId="0" applyNumberFormat="1" applyFont="1" applyFill="1" applyAlignment="1">
      <alignment horizontal="left" vertical="center"/>
    </xf>
    <xf numFmtId="168" fontId="15" fillId="0" borderId="0" xfId="13" applyNumberFormat="1" applyFont="1" applyAlignment="1">
      <alignment horizontal="left" vertical="center"/>
    </xf>
    <xf numFmtId="168" fontId="15" fillId="0" borderId="0" xfId="17" applyNumberFormat="1" applyFont="1" applyAlignment="1">
      <alignment horizontal="left" vertical="center"/>
    </xf>
    <xf numFmtId="164" fontId="15" fillId="2" borderId="0" xfId="0" applyNumberFormat="1" applyFont="1" applyFill="1" applyAlignment="1">
      <alignment vertical="center"/>
    </xf>
    <xf numFmtId="0" fontId="15" fillId="2" borderId="0" xfId="0" applyFont="1" applyFill="1" applyAlignment="1">
      <alignment horizontal="right" wrapText="1"/>
    </xf>
    <xf numFmtId="168" fontId="15" fillId="0" borderId="0" xfId="18" applyNumberFormat="1" applyFont="1" applyAlignment="1">
      <alignment horizontal="center"/>
    </xf>
    <xf numFmtId="168" fontId="15" fillId="0" borderId="0" xfId="16" applyNumberFormat="1" applyFont="1" applyAlignment="1">
      <alignment horizontal="center"/>
    </xf>
    <xf numFmtId="168" fontId="15" fillId="0" borderId="0" xfId="16" applyNumberFormat="1" applyFont="1" applyAlignment="1">
      <alignment horizontal="left"/>
    </xf>
    <xf numFmtId="168" fontId="15" fillId="0" borderId="0" xfId="13" applyNumberFormat="1" applyFont="1" applyAlignment="1">
      <alignment horizontal="left"/>
    </xf>
    <xf numFmtId="168" fontId="15" fillId="0" borderId="0" xfId="17" applyNumberFormat="1" applyFont="1" applyAlignment="1">
      <alignment horizontal="left"/>
    </xf>
    <xf numFmtId="0" fontId="15" fillId="2" borderId="0" xfId="0" applyFont="1" applyFill="1" applyAlignment="1">
      <alignment horizontal="right"/>
    </xf>
    <xf numFmtId="168" fontId="15" fillId="0" borderId="0" xfId="13" applyNumberFormat="1" applyFont="1" applyAlignment="1">
      <alignment horizontal="center"/>
    </xf>
    <xf numFmtId="168" fontId="15" fillId="0" borderId="0" xfId="17" applyNumberFormat="1" applyFont="1" applyAlignment="1">
      <alignment horizontal="center"/>
    </xf>
    <xf numFmtId="0" fontId="15" fillId="2" borderId="0" xfId="0" applyFont="1" applyFill="1" applyAlignment="1">
      <alignment horizontal="right" vertical="center" wrapText="1"/>
    </xf>
    <xf numFmtId="168" fontId="15" fillId="0" borderId="0" xfId="16" applyNumberFormat="1" applyFont="1" applyAlignment="1">
      <alignment horizontal="center" vertical="center"/>
    </xf>
    <xf numFmtId="168" fontId="15" fillId="0" borderId="0" xfId="13" applyNumberFormat="1" applyFont="1" applyAlignment="1">
      <alignment horizontal="center" vertical="center"/>
    </xf>
    <xf numFmtId="168" fontId="15" fillId="0" borderId="0" xfId="17" applyNumberFormat="1" applyFont="1" applyAlignment="1">
      <alignment horizontal="center" vertical="center"/>
    </xf>
    <xf numFmtId="169" fontId="15" fillId="2" borderId="0" xfId="0" applyNumberFormat="1" applyFont="1" applyFill="1" applyAlignment="1">
      <alignment horizontal="center"/>
    </xf>
    <xf numFmtId="0" fontId="15" fillId="2" borderId="2" xfId="0" applyFont="1" applyFill="1" applyBorder="1"/>
    <xf numFmtId="0" fontId="15" fillId="2" borderId="2" xfId="0" applyFont="1" applyFill="1" applyBorder="1" applyAlignment="1">
      <alignment horizontal="center"/>
    </xf>
    <xf numFmtId="1" fontId="15" fillId="2" borderId="2" xfId="0" applyNumberFormat="1" applyFont="1" applyFill="1" applyBorder="1" applyAlignment="1">
      <alignment horizontal="center"/>
    </xf>
    <xf numFmtId="164" fontId="15" fillId="2" borderId="2" xfId="0" applyNumberFormat="1" applyFont="1" applyFill="1" applyBorder="1" applyAlignment="1">
      <alignment horizontal="center"/>
    </xf>
    <xf numFmtId="164" fontId="16" fillId="2" borderId="3" xfId="0" applyNumberFormat="1" applyFont="1" applyFill="1" applyBorder="1" applyAlignment="1">
      <alignment horizontal="center" vertical="center"/>
    </xf>
    <xf numFmtId="0" fontId="15" fillId="2" borderId="2" xfId="0" applyFont="1" applyFill="1" applyBorder="1" applyAlignment="1">
      <alignment horizontal="center" vertical="center"/>
    </xf>
    <xf numFmtId="0" fontId="16" fillId="2" borderId="0" xfId="0" applyFont="1" applyFill="1" applyAlignment="1">
      <alignment horizontal="center" vertical="center" wrapText="1"/>
    </xf>
    <xf numFmtId="0" fontId="16" fillId="2" borderId="0" xfId="0" applyFont="1" applyFill="1" applyAlignment="1">
      <alignment horizontal="left" vertical="center" wrapText="1"/>
    </xf>
    <xf numFmtId="0" fontId="16" fillId="2" borderId="0" xfId="0" applyFont="1" applyFill="1" applyAlignment="1">
      <alignment wrapText="1"/>
    </xf>
    <xf numFmtId="0" fontId="23" fillId="2" borderId="0" xfId="0" applyFont="1" applyFill="1" applyAlignment="1">
      <alignment horizontal="left"/>
    </xf>
    <xf numFmtId="0" fontId="15" fillId="2" borderId="0" xfId="0" applyFont="1" applyFill="1" applyAlignment="1">
      <alignment horizontal="left"/>
    </xf>
    <xf numFmtId="0" fontId="23" fillId="2" borderId="0" xfId="0" applyFont="1" applyFill="1" applyAlignment="1">
      <alignment horizontal="left" vertical="center" wrapText="1"/>
    </xf>
    <xf numFmtId="0" fontId="15" fillId="2" borderId="0" xfId="0" applyFont="1" applyFill="1" applyAlignment="1">
      <alignment horizontal="left" vertical="center"/>
    </xf>
    <xf numFmtId="0" fontId="15" fillId="2" borderId="5" xfId="0" applyFont="1" applyFill="1" applyBorder="1"/>
    <xf numFmtId="0" fontId="15" fillId="2" borderId="5" xfId="0" applyFont="1" applyFill="1" applyBorder="1" applyAlignment="1">
      <alignment horizontal="center"/>
    </xf>
    <xf numFmtId="1" fontId="15" fillId="2" borderId="5" xfId="0" applyNumberFormat="1" applyFont="1" applyFill="1" applyBorder="1" applyAlignment="1">
      <alignment horizontal="center"/>
    </xf>
    <xf numFmtId="164" fontId="15" fillId="2" borderId="5" xfId="0" applyNumberFormat="1" applyFont="1" applyFill="1" applyBorder="1" applyAlignment="1">
      <alignment horizontal="center"/>
    </xf>
    <xf numFmtId="0" fontId="15" fillId="2" borderId="5" xfId="0" applyFont="1" applyFill="1" applyBorder="1" applyAlignment="1">
      <alignment horizontal="center" vertical="center"/>
    </xf>
    <xf numFmtId="0" fontId="16" fillId="2" borderId="0" xfId="0" applyFont="1" applyFill="1" applyAlignment="1">
      <alignment horizontal="center"/>
    </xf>
    <xf numFmtId="1" fontId="16" fillId="2" borderId="0" xfId="0" applyNumberFormat="1" applyFont="1" applyFill="1" applyAlignment="1">
      <alignment horizontal="center"/>
    </xf>
    <xf numFmtId="164" fontId="16" fillId="2" borderId="0" xfId="0" applyNumberFormat="1" applyFont="1" applyFill="1" applyAlignment="1">
      <alignment horizontal="center"/>
    </xf>
    <xf numFmtId="0" fontId="15" fillId="3" borderId="0" xfId="0" applyFont="1" applyFill="1" applyBorder="1" applyAlignment="1"/>
    <xf numFmtId="0" fontId="15" fillId="3" borderId="0" xfId="0" applyFont="1" applyFill="1" applyAlignment="1">
      <alignment horizontal="center"/>
    </xf>
    <xf numFmtId="1" fontId="15" fillId="3" borderId="0" xfId="0" applyNumberFormat="1" applyFont="1" applyFill="1" applyAlignment="1">
      <alignment horizontal="center"/>
    </xf>
    <xf numFmtId="164" fontId="15" fillId="3" borderId="0" xfId="0" applyNumberFormat="1" applyFont="1" applyFill="1" applyAlignment="1">
      <alignment horizontal="center"/>
    </xf>
    <xf numFmtId="0" fontId="22" fillId="2" borderId="0" xfId="4" applyFont="1" applyFill="1" applyAlignment="1" applyProtection="1"/>
    <xf numFmtId="0" fontId="22" fillId="2" borderId="0" xfId="4" applyFont="1" applyFill="1" applyAlignment="1" applyProtection="1">
      <alignment horizontal="center"/>
    </xf>
    <xf numFmtId="1" fontId="22" fillId="2" borderId="0" xfId="4" applyNumberFormat="1" applyFont="1" applyFill="1" applyAlignment="1" applyProtection="1">
      <alignment horizontal="center"/>
    </xf>
    <xf numFmtId="0" fontId="15" fillId="2" borderId="3" xfId="0" applyFont="1" applyFill="1" applyBorder="1" applyAlignment="1">
      <alignment horizontal="center" vertical="top"/>
    </xf>
    <xf numFmtId="0" fontId="15" fillId="2" borderId="0" xfId="0" applyFont="1" applyFill="1" applyAlignment="1">
      <alignment horizontal="center" vertical="top"/>
    </xf>
    <xf numFmtId="0" fontId="15" fillId="2" borderId="0" xfId="0" applyFont="1" applyFill="1" applyBorder="1"/>
    <xf numFmtId="1" fontId="16" fillId="2" borderId="0" xfId="0" applyNumberFormat="1" applyFont="1" applyFill="1" applyBorder="1" applyAlignment="1">
      <alignment horizontal="center" vertical="center"/>
    </xf>
    <xf numFmtId="164" fontId="16" fillId="2" borderId="0" xfId="0" applyNumberFormat="1" applyFont="1" applyFill="1" applyBorder="1" applyAlignment="1">
      <alignment horizontal="center" vertical="center"/>
    </xf>
    <xf numFmtId="1" fontId="16" fillId="2" borderId="0" xfId="0" applyNumberFormat="1" applyFont="1" applyFill="1" applyAlignment="1">
      <alignment horizontal="center" vertical="center"/>
    </xf>
    <xf numFmtId="164" fontId="16" fillId="2" borderId="0" xfId="0" applyNumberFormat="1" applyFont="1" applyFill="1" applyAlignment="1">
      <alignment horizontal="center" vertical="center"/>
    </xf>
    <xf numFmtId="0" fontId="16" fillId="2" borderId="1" xfId="0" applyFont="1" applyFill="1" applyBorder="1"/>
    <xf numFmtId="3" fontId="15" fillId="2" borderId="1" xfId="0" applyNumberFormat="1" applyFont="1" applyFill="1" applyBorder="1" applyAlignment="1">
      <alignment horizontal="center" vertical="center"/>
    </xf>
    <xf numFmtId="164" fontId="15" fillId="2" borderId="1" xfId="0" applyNumberFormat="1" applyFont="1" applyFill="1" applyBorder="1" applyAlignment="1">
      <alignment horizontal="center" vertical="center"/>
    </xf>
    <xf numFmtId="1" fontId="15" fillId="2" borderId="1" xfId="0" applyNumberFormat="1" applyFont="1" applyFill="1" applyBorder="1" applyAlignment="1">
      <alignment horizontal="center" vertical="center"/>
    </xf>
    <xf numFmtId="0" fontId="15" fillId="2" borderId="0" xfId="0" applyFont="1" applyFill="1" applyBorder="1" applyAlignment="1">
      <alignment horizontal="center" vertical="center"/>
    </xf>
    <xf numFmtId="164" fontId="15" fillId="2" borderId="0" xfId="0" applyNumberFormat="1" applyFont="1" applyFill="1" applyBorder="1" applyAlignment="1">
      <alignment horizontal="center" vertical="center"/>
    </xf>
    <xf numFmtId="1" fontId="15" fillId="2" borderId="0" xfId="0" applyNumberFormat="1" applyFont="1" applyFill="1" applyBorder="1" applyAlignment="1">
      <alignment horizontal="center" vertical="center"/>
    </xf>
    <xf numFmtId="0" fontId="16" fillId="2" borderId="0" xfId="0" applyFont="1" applyFill="1" applyBorder="1"/>
    <xf numFmtId="3" fontId="15" fillId="2" borderId="0" xfId="0" applyNumberFormat="1" applyFont="1" applyFill="1" applyBorder="1" applyAlignment="1">
      <alignment horizontal="center" vertical="center"/>
    </xf>
    <xf numFmtId="0" fontId="23" fillId="2" borderId="0" xfId="0" applyFont="1" applyFill="1" applyBorder="1" applyAlignment="1">
      <alignment horizontal="left"/>
    </xf>
    <xf numFmtId="3" fontId="15" fillId="2" borderId="0" xfId="0" applyNumberFormat="1" applyFont="1" applyFill="1" applyBorder="1" applyAlignment="1">
      <alignment horizontal="left" vertical="center"/>
    </xf>
    <xf numFmtId="164" fontId="15" fillId="2" borderId="0" xfId="0" applyNumberFormat="1" applyFont="1" applyFill="1" applyBorder="1" applyAlignment="1">
      <alignment horizontal="left" vertical="center"/>
    </xf>
    <xf numFmtId="1" fontId="15" fillId="2" borderId="0" xfId="0" applyNumberFormat="1" applyFont="1" applyFill="1" applyBorder="1" applyAlignment="1">
      <alignment horizontal="left" vertical="center"/>
    </xf>
    <xf numFmtId="0" fontId="23" fillId="2" borderId="0" xfId="0" applyFont="1" applyFill="1" applyBorder="1" applyAlignment="1">
      <alignment horizontal="left" vertical="center" wrapText="1"/>
    </xf>
    <xf numFmtId="0" fontId="15" fillId="2" borderId="0" xfId="0" applyFont="1" applyFill="1" applyBorder="1" applyAlignment="1">
      <alignment horizontal="right" wrapText="1"/>
    </xf>
    <xf numFmtId="0" fontId="15" fillId="2" borderId="0" xfId="0" applyFont="1" applyFill="1" applyBorder="1" applyAlignment="1">
      <alignment horizontal="right"/>
    </xf>
    <xf numFmtId="0" fontId="15" fillId="2" borderId="0" xfId="0" applyFont="1" applyFill="1" applyBorder="1" applyAlignment="1">
      <alignment horizontal="right" vertical="center" wrapText="1"/>
    </xf>
    <xf numFmtId="0" fontId="16" fillId="7" borderId="0" xfId="0" applyFont="1" applyFill="1" applyBorder="1"/>
    <xf numFmtId="0" fontId="15" fillId="7" borderId="0" xfId="0" applyFont="1" applyFill="1" applyBorder="1"/>
    <xf numFmtId="0" fontId="15" fillId="3" borderId="0" xfId="0" applyFont="1" applyFill="1" applyBorder="1"/>
    <xf numFmtId="169" fontId="15" fillId="2" borderId="0" xfId="0" applyNumberFormat="1" applyFont="1" applyFill="1" applyBorder="1" applyAlignment="1">
      <alignment horizontal="center" vertical="center"/>
    </xf>
    <xf numFmtId="169" fontId="15" fillId="2" borderId="2" xfId="0" applyNumberFormat="1" applyFont="1" applyFill="1" applyBorder="1" applyAlignment="1">
      <alignment horizontal="center" vertical="center"/>
    </xf>
    <xf numFmtId="164" fontId="15" fillId="2" borderId="2" xfId="0" applyNumberFormat="1" applyFont="1" applyFill="1" applyBorder="1" applyAlignment="1">
      <alignment horizontal="center" vertical="center"/>
    </xf>
    <xf numFmtId="1" fontId="15" fillId="2" borderId="2" xfId="0" applyNumberFormat="1" applyFont="1" applyFill="1" applyBorder="1" applyAlignment="1">
      <alignment horizontal="center" vertical="center"/>
    </xf>
    <xf numFmtId="0" fontId="15" fillId="2" borderId="3" xfId="0" applyFont="1" applyFill="1" applyBorder="1" applyAlignment="1">
      <alignment vertical="top"/>
    </xf>
    <xf numFmtId="0" fontId="15" fillId="2" borderId="0" xfId="0" applyFont="1" applyFill="1" applyAlignment="1">
      <alignment vertical="top"/>
    </xf>
    <xf numFmtId="1" fontId="16" fillId="2" borderId="3" xfId="0" applyNumberFormat="1" applyFont="1" applyFill="1" applyBorder="1" applyAlignment="1">
      <alignment horizontal="center" vertical="center"/>
    </xf>
    <xf numFmtId="0" fontId="16" fillId="2" borderId="1" xfId="0" applyFont="1" applyFill="1" applyBorder="1" applyAlignment="1">
      <alignment vertical="top"/>
    </xf>
    <xf numFmtId="0" fontId="15" fillId="2" borderId="0" xfId="0" applyFont="1" applyFill="1" applyBorder="1" applyAlignment="1">
      <alignment vertical="top"/>
    </xf>
    <xf numFmtId="0" fontId="16" fillId="2" borderId="0" xfId="0" applyFont="1" applyFill="1" applyBorder="1" applyAlignment="1">
      <alignment vertical="top"/>
    </xf>
    <xf numFmtId="0" fontId="23" fillId="2" borderId="0" xfId="0" applyFont="1" applyFill="1" applyBorder="1" applyAlignment="1">
      <alignment horizontal="left" vertical="top"/>
    </xf>
    <xf numFmtId="0" fontId="15" fillId="2" borderId="0" xfId="0" applyFont="1" applyFill="1" applyBorder="1" applyAlignment="1">
      <alignment horizontal="left" vertical="top"/>
    </xf>
    <xf numFmtId="0" fontId="15" fillId="2" borderId="0" xfId="0" applyFont="1" applyFill="1" applyBorder="1" applyAlignment="1">
      <alignment horizontal="left"/>
    </xf>
    <xf numFmtId="0" fontId="15" fillId="2" borderId="0" xfId="0" applyFont="1" applyFill="1" applyBorder="1" applyAlignment="1">
      <alignment horizontal="left" vertical="center"/>
    </xf>
    <xf numFmtId="0" fontId="15" fillId="2" borderId="0" xfId="0" applyFont="1" applyFill="1" applyBorder="1" applyAlignment="1">
      <alignment horizontal="right" vertical="top" wrapText="1"/>
    </xf>
    <xf numFmtId="0" fontId="23" fillId="2" borderId="0" xfId="0" applyFont="1" applyFill="1" applyBorder="1" applyAlignment="1">
      <alignment vertical="top"/>
    </xf>
    <xf numFmtId="0" fontId="15" fillId="2" borderId="0" xfId="0" applyFont="1" applyFill="1" applyBorder="1" applyAlignment="1">
      <alignment horizontal="right" vertical="top"/>
    </xf>
    <xf numFmtId="0" fontId="15" fillId="2" borderId="0" xfId="0" applyFont="1" applyFill="1" applyBorder="1" applyAlignment="1">
      <alignment vertical="center"/>
    </xf>
    <xf numFmtId="0" fontId="16" fillId="7" borderId="0" xfId="0" applyFont="1" applyFill="1" applyBorder="1" applyAlignment="1">
      <alignment vertical="top"/>
    </xf>
    <xf numFmtId="0" fontId="15" fillId="7" borderId="0" xfId="0" applyFont="1" applyFill="1" applyBorder="1" applyAlignment="1">
      <alignment vertical="top"/>
    </xf>
    <xf numFmtId="0" fontId="15" fillId="3" borderId="0" xfId="0" applyFont="1" applyFill="1" applyBorder="1" applyAlignment="1">
      <alignment vertical="top"/>
    </xf>
    <xf numFmtId="0" fontId="23" fillId="2" borderId="0" xfId="0" applyFont="1" applyFill="1" applyBorder="1"/>
    <xf numFmtId="0" fontId="23" fillId="2" borderId="0" xfId="0" applyFont="1" applyFill="1" applyBorder="1" applyAlignment="1">
      <alignment vertical="center" wrapText="1"/>
    </xf>
    <xf numFmtId="0" fontId="15" fillId="2" borderId="0" xfId="0" applyFont="1" applyFill="1" applyBorder="1" applyAlignment="1">
      <alignment vertical="center" wrapText="1"/>
    </xf>
    <xf numFmtId="0" fontId="16" fillId="0" borderId="0" xfId="0" applyFont="1" applyFill="1" applyBorder="1"/>
    <xf numFmtId="3" fontId="15" fillId="0" borderId="0" xfId="0" applyNumberFormat="1" applyFont="1" applyFill="1" applyBorder="1" applyAlignment="1">
      <alignment horizontal="center" vertical="center"/>
    </xf>
    <xf numFmtId="164" fontId="15" fillId="0" borderId="0" xfId="0" applyNumberFormat="1" applyFont="1" applyFill="1" applyBorder="1" applyAlignment="1">
      <alignment horizontal="center" vertical="center"/>
    </xf>
    <xf numFmtId="1" fontId="15" fillId="0" borderId="0" xfId="0" applyNumberFormat="1" applyFont="1" applyFill="1" applyBorder="1" applyAlignment="1">
      <alignment horizontal="center" vertical="center"/>
    </xf>
    <xf numFmtId="0" fontId="15" fillId="0" borderId="0" xfId="0" applyFont="1" applyFill="1" applyBorder="1" applyAlignment="1">
      <alignment horizontal="center" vertical="center"/>
    </xf>
    <xf numFmtId="0" fontId="15" fillId="3" borderId="0" xfId="0" applyFont="1" applyFill="1"/>
    <xf numFmtId="0" fontId="15" fillId="3" borderId="0" xfId="0" applyFont="1" applyFill="1" applyAlignment="1">
      <alignment horizontal="center" vertical="center"/>
    </xf>
    <xf numFmtId="164" fontId="15" fillId="3" borderId="0" xfId="0" applyNumberFormat="1" applyFont="1" applyFill="1" applyAlignment="1">
      <alignment horizontal="center" vertical="center"/>
    </xf>
    <xf numFmtId="0" fontId="22" fillId="2" borderId="0" xfId="4" applyFont="1" applyFill="1" applyAlignment="1" applyProtection="1">
      <alignment horizontal="center" vertical="center"/>
    </xf>
    <xf numFmtId="0" fontId="15" fillId="0" borderId="3" xfId="0" applyFont="1" applyFill="1" applyBorder="1"/>
    <xf numFmtId="0" fontId="15" fillId="0" borderId="3" xfId="0" applyFont="1" applyFill="1" applyBorder="1" applyAlignment="1">
      <alignment horizontal="center"/>
    </xf>
    <xf numFmtId="0" fontId="16" fillId="0" borderId="3" xfId="0" applyFont="1" applyFill="1" applyBorder="1" applyAlignment="1">
      <alignment horizontal="center" vertical="center" wrapText="1"/>
    </xf>
    <xf numFmtId="0" fontId="16" fillId="0" borderId="0" xfId="0" applyFont="1" applyFill="1" applyBorder="1" applyAlignment="1">
      <alignment horizontal="centerContinuous"/>
    </xf>
    <xf numFmtId="0" fontId="15" fillId="0" borderId="1" xfId="0" applyFont="1" applyFill="1" applyBorder="1"/>
    <xf numFmtId="0" fontId="16" fillId="0" borderId="1" xfId="0" applyFont="1" applyFill="1" applyBorder="1" applyAlignment="1">
      <alignment horizontal="center" vertical="center" wrapText="1"/>
    </xf>
    <xf numFmtId="0" fontId="16" fillId="0" borderId="0" xfId="0" applyFont="1" applyFill="1" applyBorder="1" applyAlignment="1">
      <alignment horizontal="right" vertical="center" wrapText="1"/>
    </xf>
    <xf numFmtId="0" fontId="16" fillId="0" borderId="1" xfId="0" applyFont="1" applyFill="1" applyBorder="1"/>
    <xf numFmtId="3" fontId="15" fillId="0" borderId="1" xfId="0" applyNumberFormat="1" applyFont="1" applyFill="1" applyBorder="1" applyAlignment="1">
      <alignment horizontal="center"/>
    </xf>
    <xf numFmtId="164" fontId="15" fillId="0" borderId="1" xfId="0" applyNumberFormat="1" applyFont="1" applyFill="1" applyBorder="1" applyAlignment="1">
      <alignment horizontal="center" vertical="center"/>
    </xf>
    <xf numFmtId="1" fontId="15" fillId="0" borderId="1" xfId="0" applyNumberFormat="1" applyFont="1" applyFill="1" applyBorder="1" applyAlignment="1">
      <alignment horizontal="center"/>
    </xf>
    <xf numFmtId="164" fontId="15" fillId="0" borderId="0" xfId="0" applyNumberFormat="1" applyFont="1" applyFill="1" applyBorder="1" applyAlignment="1">
      <alignment horizontal="right"/>
    </xf>
    <xf numFmtId="3" fontId="15" fillId="0" borderId="0" xfId="0" applyNumberFormat="1" applyFont="1" applyFill="1" applyBorder="1" applyAlignment="1">
      <alignment horizontal="center"/>
    </xf>
    <xf numFmtId="168" fontId="15" fillId="0" borderId="0" xfId="16" applyNumberFormat="1" applyFont="1" applyFill="1" applyBorder="1" applyAlignment="1">
      <alignment horizontal="center" vertical="top"/>
    </xf>
    <xf numFmtId="168" fontId="15" fillId="0" borderId="0" xfId="13" applyNumberFormat="1" applyFont="1" applyFill="1" applyBorder="1" applyAlignment="1">
      <alignment horizontal="center" vertical="top"/>
    </xf>
    <xf numFmtId="168" fontId="15" fillId="0" borderId="0" xfId="17" applyNumberFormat="1" applyFont="1" applyFill="1" applyBorder="1" applyAlignment="1">
      <alignment horizontal="center" vertical="top"/>
    </xf>
    <xf numFmtId="168" fontId="15" fillId="0" borderId="0" xfId="14" applyNumberFormat="1" applyFont="1" applyFill="1" applyBorder="1" applyAlignment="1">
      <alignment horizontal="center" vertical="top"/>
    </xf>
    <xf numFmtId="168" fontId="15" fillId="0" borderId="0" xfId="11" applyNumberFormat="1" applyFont="1" applyFill="1" applyBorder="1" applyAlignment="1">
      <alignment horizontal="center" vertical="top"/>
    </xf>
    <xf numFmtId="168" fontId="15" fillId="0" borderId="0" xfId="15" applyNumberFormat="1" applyFont="1" applyFill="1" applyBorder="1" applyAlignment="1">
      <alignment horizontal="center" vertical="top"/>
    </xf>
    <xf numFmtId="0" fontId="23" fillId="0" borderId="0" xfId="0" applyFont="1" applyFill="1" applyBorder="1"/>
    <xf numFmtId="168" fontId="15" fillId="0" borderId="0" xfId="14" applyNumberFormat="1" applyFont="1" applyFill="1" applyBorder="1" applyAlignment="1">
      <alignment horizontal="left" vertical="center"/>
    </xf>
    <xf numFmtId="170" fontId="15" fillId="0" borderId="0" xfId="11" applyNumberFormat="1" applyFont="1" applyFill="1" applyBorder="1" applyAlignment="1">
      <alignment horizontal="left" vertical="center"/>
    </xf>
    <xf numFmtId="168" fontId="15" fillId="0" borderId="0" xfId="15" applyNumberFormat="1" applyFont="1" applyFill="1" applyBorder="1" applyAlignment="1">
      <alignment horizontal="left" vertical="center"/>
    </xf>
    <xf numFmtId="1" fontId="15" fillId="0" borderId="0" xfId="0" applyNumberFormat="1" applyFont="1" applyFill="1" applyBorder="1" applyAlignment="1">
      <alignment horizontal="left" vertical="center"/>
    </xf>
    <xf numFmtId="0" fontId="23" fillId="0" borderId="0" xfId="0" applyFont="1" applyFill="1" applyBorder="1" applyAlignment="1">
      <alignment vertical="center" wrapText="1"/>
    </xf>
    <xf numFmtId="168" fontId="15" fillId="0" borderId="0" xfId="16" applyNumberFormat="1" applyFont="1" applyFill="1" applyBorder="1" applyAlignment="1">
      <alignment horizontal="left" vertical="center"/>
    </xf>
    <xf numFmtId="168" fontId="15" fillId="0" borderId="0" xfId="17" applyNumberFormat="1" applyFont="1" applyFill="1" applyBorder="1" applyAlignment="1">
      <alignment horizontal="left" vertical="center"/>
    </xf>
    <xf numFmtId="164" fontId="15" fillId="0" borderId="0" xfId="0" applyNumberFormat="1" applyFont="1" applyFill="1" applyBorder="1" applyAlignment="1">
      <alignment horizontal="right" vertical="center"/>
    </xf>
    <xf numFmtId="0" fontId="15" fillId="0" borderId="0" xfId="0" applyFont="1" applyFill="1" applyBorder="1" applyAlignment="1">
      <alignment horizontal="right" wrapText="1"/>
    </xf>
    <xf numFmtId="168" fontId="15" fillId="0" borderId="0" xfId="16" applyNumberFormat="1" applyFont="1" applyFill="1" applyBorder="1" applyAlignment="1">
      <alignment horizontal="center" vertical="center"/>
    </xf>
    <xf numFmtId="0" fontId="23" fillId="0" borderId="0" xfId="0" applyFont="1" applyFill="1" applyBorder="1" applyAlignment="1">
      <alignment horizontal="left" wrapText="1"/>
    </xf>
    <xf numFmtId="168" fontId="15" fillId="0" borderId="0" xfId="16" applyNumberFormat="1" applyFont="1" applyFill="1" applyBorder="1" applyAlignment="1">
      <alignment horizontal="left" vertical="top"/>
    </xf>
    <xf numFmtId="168" fontId="15" fillId="0" borderId="0" xfId="13" applyNumberFormat="1" applyFont="1" applyFill="1" applyBorder="1" applyAlignment="1">
      <alignment horizontal="left" vertical="top"/>
    </xf>
    <xf numFmtId="168" fontId="15" fillId="0" borderId="0" xfId="17" applyNumberFormat="1" applyFont="1" applyFill="1" applyBorder="1" applyAlignment="1">
      <alignment horizontal="left" vertical="top"/>
    </xf>
    <xf numFmtId="0" fontId="15" fillId="0" borderId="0" xfId="0" applyFont="1" applyFill="1" applyBorder="1" applyAlignment="1">
      <alignment horizontal="right"/>
    </xf>
    <xf numFmtId="0" fontId="15" fillId="0" borderId="0" xfId="0" applyFont="1" applyFill="1" applyBorder="1" applyAlignment="1">
      <alignment horizontal="right" vertical="center" wrapText="1"/>
    </xf>
    <xf numFmtId="168" fontId="15" fillId="0" borderId="0" xfId="13" applyNumberFormat="1" applyFont="1" applyFill="1" applyBorder="1" applyAlignment="1">
      <alignment horizontal="center" vertical="center"/>
    </xf>
    <xf numFmtId="168" fontId="15" fillId="0" borderId="0" xfId="17" applyNumberFormat="1" applyFont="1" applyFill="1" applyBorder="1" applyAlignment="1">
      <alignment horizontal="center" vertical="center"/>
    </xf>
    <xf numFmtId="164" fontId="15" fillId="0" borderId="0" xfId="0" applyNumberFormat="1" applyFont="1" applyFill="1" applyBorder="1" applyAlignment="1">
      <alignment horizontal="left"/>
    </xf>
    <xf numFmtId="168" fontId="15" fillId="0" borderId="0" xfId="22" applyNumberFormat="1" applyFont="1" applyFill="1" applyBorder="1" applyAlignment="1">
      <alignment horizontal="center" vertical="top"/>
    </xf>
    <xf numFmtId="168" fontId="15" fillId="0" borderId="0" xfId="20" applyNumberFormat="1" applyFont="1" applyFill="1" applyBorder="1" applyAlignment="1">
      <alignment horizontal="center" vertical="top"/>
    </xf>
    <xf numFmtId="168" fontId="15" fillId="0" borderId="0" xfId="23" applyNumberFormat="1" applyFont="1" applyFill="1" applyBorder="1" applyAlignment="1">
      <alignment horizontal="center" vertical="top"/>
    </xf>
    <xf numFmtId="168" fontId="15" fillId="0" borderId="0" xfId="24" applyNumberFormat="1" applyFont="1" applyFill="1" applyBorder="1" applyAlignment="1">
      <alignment horizontal="center" vertical="top"/>
    </xf>
    <xf numFmtId="168" fontId="15" fillId="0" borderId="0" xfId="21" applyNumberFormat="1" applyFont="1" applyFill="1" applyBorder="1" applyAlignment="1">
      <alignment horizontal="center" vertical="top"/>
    </xf>
    <xf numFmtId="168" fontId="15" fillId="0" borderId="0" xfId="25" applyNumberFormat="1" applyFont="1" applyFill="1" applyBorder="1" applyAlignment="1">
      <alignment horizontal="center" vertical="top"/>
    </xf>
    <xf numFmtId="169" fontId="15" fillId="0" borderId="0" xfId="0" applyNumberFormat="1" applyFont="1" applyFill="1" applyBorder="1" applyAlignment="1">
      <alignment horizontal="center"/>
    </xf>
    <xf numFmtId="164" fontId="15" fillId="0" borderId="2" xfId="0" applyNumberFormat="1" applyFont="1" applyFill="1" applyBorder="1" applyAlignment="1">
      <alignment horizontal="center" vertical="center"/>
    </xf>
    <xf numFmtId="0" fontId="15" fillId="0" borderId="2" xfId="0" applyFont="1" applyFill="1" applyBorder="1" applyAlignment="1">
      <alignment horizontal="center" vertical="center"/>
    </xf>
    <xf numFmtId="164" fontId="15" fillId="0" borderId="1" xfId="0" applyNumberFormat="1" applyFont="1" applyFill="1" applyBorder="1" applyAlignment="1">
      <alignment horizontal="right"/>
    </xf>
    <xf numFmtId="168" fontId="15" fillId="0" borderId="0" xfId="14" applyNumberFormat="1" applyFont="1" applyFill="1" applyBorder="1" applyAlignment="1">
      <alignment horizontal="left" vertical="top"/>
    </xf>
    <xf numFmtId="164" fontId="15" fillId="0" borderId="0" xfId="0" applyNumberFormat="1" applyFont="1" applyFill="1" applyBorder="1" applyAlignment="1">
      <alignment horizontal="left" vertical="center"/>
    </xf>
    <xf numFmtId="168" fontId="15" fillId="0" borderId="0" xfId="11" applyNumberFormat="1" applyFont="1" applyFill="1" applyBorder="1" applyAlignment="1">
      <alignment horizontal="left" vertical="top"/>
    </xf>
    <xf numFmtId="168" fontId="15" fillId="0" borderId="0" xfId="15" applyNumberFormat="1" applyFont="1" applyFill="1" applyBorder="1" applyAlignment="1">
      <alignment horizontal="left" vertical="top"/>
    </xf>
    <xf numFmtId="168" fontId="15" fillId="0" borderId="0" xfId="13" applyNumberFormat="1" applyFont="1" applyFill="1" applyBorder="1" applyAlignment="1">
      <alignment horizontal="left" vertical="center"/>
    </xf>
    <xf numFmtId="168" fontId="15" fillId="0" borderId="0" xfId="22" applyNumberFormat="1" applyFont="1" applyFill="1" applyBorder="1" applyAlignment="1">
      <alignment horizontal="center" vertical="center"/>
    </xf>
    <xf numFmtId="168" fontId="15" fillId="0" borderId="0" xfId="20" applyNumberFormat="1" applyFont="1" applyFill="1" applyBorder="1" applyAlignment="1">
      <alignment horizontal="center" vertical="center"/>
    </xf>
    <xf numFmtId="168" fontId="15" fillId="0" borderId="0" xfId="23" applyNumberFormat="1" applyFont="1" applyFill="1" applyBorder="1" applyAlignment="1">
      <alignment horizontal="center" vertical="center"/>
    </xf>
    <xf numFmtId="168" fontId="15" fillId="0" borderId="0" xfId="24" applyNumberFormat="1" applyFont="1" applyFill="1" applyBorder="1" applyAlignment="1">
      <alignment horizontal="center" vertical="center"/>
    </xf>
    <xf numFmtId="168" fontId="15" fillId="0" borderId="0" xfId="21" applyNumberFormat="1" applyFont="1" applyFill="1" applyBorder="1" applyAlignment="1">
      <alignment horizontal="center" vertical="center"/>
    </xf>
    <xf numFmtId="168" fontId="15" fillId="0" borderId="0" xfId="25" applyNumberFormat="1" applyFont="1" applyFill="1" applyBorder="1" applyAlignment="1">
      <alignment horizontal="center" vertical="center"/>
    </xf>
    <xf numFmtId="0" fontId="16" fillId="0" borderId="3" xfId="0" applyFont="1" applyFill="1" applyBorder="1" applyAlignment="1">
      <alignment horizontal="center"/>
    </xf>
    <xf numFmtId="1" fontId="16" fillId="0" borderId="3" xfId="0" applyNumberFormat="1" applyFont="1" applyFill="1" applyBorder="1" applyAlignment="1">
      <alignment horizontal="center"/>
    </xf>
    <xf numFmtId="168" fontId="15" fillId="0" borderId="0" xfId="11" applyNumberFormat="1" applyFont="1" applyFill="1" applyBorder="1" applyAlignment="1">
      <alignment horizontal="left" vertical="center"/>
    </xf>
    <xf numFmtId="164" fontId="16" fillId="0" borderId="0" xfId="0" applyNumberFormat="1" applyFont="1" applyFill="1" applyBorder="1"/>
    <xf numFmtId="164" fontId="15" fillId="0" borderId="0" xfId="0" applyNumberFormat="1" applyFont="1" applyFill="1" applyBorder="1"/>
    <xf numFmtId="164" fontId="15" fillId="0" borderId="3" xfId="0" applyNumberFormat="1" applyFont="1" applyFill="1" applyBorder="1"/>
    <xf numFmtId="164" fontId="15" fillId="0" borderId="3" xfId="0" applyNumberFormat="1" applyFont="1" applyFill="1" applyBorder="1" applyAlignment="1">
      <alignment horizontal="center"/>
    </xf>
    <xf numFmtId="164" fontId="15" fillId="0" borderId="1" xfId="0" applyNumberFormat="1" applyFont="1" applyFill="1" applyBorder="1"/>
    <xf numFmtId="164" fontId="16" fillId="0" borderId="1" xfId="0" applyNumberFormat="1" applyFont="1" applyFill="1" applyBorder="1" applyAlignment="1">
      <alignment horizontal="center" vertical="center" wrapText="1"/>
    </xf>
    <xf numFmtId="164" fontId="16" fillId="0" borderId="0" xfId="0" applyNumberFormat="1" applyFont="1" applyFill="1" applyBorder="1" applyAlignment="1">
      <alignment horizontal="right" vertical="center" wrapText="1"/>
    </xf>
    <xf numFmtId="164" fontId="16" fillId="0" borderId="1" xfId="0" applyNumberFormat="1" applyFont="1" applyFill="1" applyBorder="1"/>
    <xf numFmtId="164" fontId="15" fillId="0" borderId="1" xfId="0" applyNumberFormat="1" applyFont="1" applyFill="1" applyBorder="1" applyAlignment="1">
      <alignment horizontal="center"/>
    </xf>
    <xf numFmtId="0" fontId="15" fillId="0" borderId="0" xfId="0" applyNumberFormat="1" applyFont="1" applyFill="1" applyBorder="1" applyAlignment="1">
      <alignment horizontal="center"/>
    </xf>
    <xf numFmtId="0" fontId="16" fillId="0" borderId="0" xfId="0" applyFont="1" applyFill="1" applyBorder="1" applyAlignment="1"/>
    <xf numFmtId="0" fontId="15" fillId="0" borderId="0" xfId="0" applyFont="1" applyFill="1" applyBorder="1" applyAlignment="1"/>
    <xf numFmtId="0" fontId="35" fillId="2" borderId="0" xfId="4" applyFont="1" applyFill="1" applyAlignment="1" applyProtection="1"/>
    <xf numFmtId="0" fontId="9" fillId="3" borderId="0" xfId="0" applyFont="1" applyFill="1" applyBorder="1" applyAlignment="1">
      <alignment horizontal="justify" vertical="top" wrapText="1"/>
    </xf>
    <xf numFmtId="0" fontId="32" fillId="0" borderId="0" xfId="0" applyFont="1" applyFill="1" applyAlignment="1">
      <alignment horizontal="left" vertical="top" wrapText="1"/>
    </xf>
    <xf numFmtId="0" fontId="17" fillId="0" borderId="0" xfId="0" applyFont="1" applyFill="1" applyAlignment="1">
      <alignment horizontal="left"/>
    </xf>
    <xf numFmtId="0" fontId="30" fillId="0" borderId="0" xfId="0" applyFont="1" applyFill="1" applyAlignment="1">
      <alignment horizontal="left"/>
    </xf>
    <xf numFmtId="0" fontId="32" fillId="0" borderId="0" xfId="0" applyFont="1" applyFill="1" applyAlignment="1">
      <alignment wrapText="1"/>
    </xf>
    <xf numFmtId="0" fontId="32" fillId="0" borderId="0" xfId="0" applyFont="1" applyFill="1" applyAlignment="1">
      <alignment horizontal="left" vertical="center" wrapText="1"/>
    </xf>
    <xf numFmtId="0" fontId="10" fillId="0" borderId="0" xfId="0" applyFont="1" applyFill="1" applyBorder="1" applyAlignment="1">
      <alignment horizontal="left" vertical="center"/>
    </xf>
    <xf numFmtId="0" fontId="10" fillId="2" borderId="49" xfId="0" applyFont="1" applyFill="1" applyBorder="1" applyAlignment="1">
      <alignment horizontal="left" vertical="center" wrapText="1"/>
    </xf>
    <xf numFmtId="0" fontId="10" fillId="2" borderId="50" xfId="0" applyFont="1" applyFill="1" applyBorder="1" applyAlignment="1">
      <alignment horizontal="left" vertical="center" wrapText="1"/>
    </xf>
    <xf numFmtId="0" fontId="0" fillId="0" borderId="50" xfId="0" applyBorder="1" applyAlignment="1">
      <alignment vertical="center"/>
    </xf>
    <xf numFmtId="0" fontId="0" fillId="0" borderId="41" xfId="0" applyBorder="1" applyAlignment="1">
      <alignment vertical="center"/>
    </xf>
    <xf numFmtId="164" fontId="10" fillId="2" borderId="45" xfId="0" applyNumberFormat="1" applyFont="1" applyFill="1" applyBorder="1" applyAlignment="1">
      <alignment horizontal="center" vertical="center"/>
    </xf>
    <xf numFmtId="164" fontId="10" fillId="2" borderId="46" xfId="0" applyNumberFormat="1" applyFont="1" applyFill="1" applyBorder="1" applyAlignment="1">
      <alignment horizontal="center" vertical="center"/>
    </xf>
    <xf numFmtId="0" fontId="10" fillId="2" borderId="46" xfId="0" applyFont="1" applyFill="1" applyBorder="1" applyAlignment="1">
      <alignment horizontal="center" vertical="center" wrapText="1"/>
    </xf>
    <xf numFmtId="164" fontId="10" fillId="2" borderId="46" xfId="0" applyNumberFormat="1" applyFont="1" applyFill="1" applyBorder="1" applyAlignment="1">
      <alignment horizontal="center" vertical="center" wrapText="1"/>
    </xf>
    <xf numFmtId="164" fontId="10" fillId="2" borderId="10" xfId="0" applyNumberFormat="1" applyFont="1" applyFill="1" applyBorder="1" applyAlignment="1">
      <alignment horizontal="center" vertical="center"/>
    </xf>
    <xf numFmtId="0" fontId="10" fillId="2" borderId="10" xfId="0" applyFont="1" applyFill="1" applyBorder="1" applyAlignment="1">
      <alignment horizontal="center" vertical="center" wrapText="1"/>
    </xf>
    <xf numFmtId="164" fontId="10" fillId="2" borderId="10" xfId="0" applyNumberFormat="1" applyFont="1" applyFill="1" applyBorder="1" applyAlignment="1">
      <alignment horizontal="center" vertical="center" wrapText="1"/>
    </xf>
    <xf numFmtId="0" fontId="10" fillId="0" borderId="12" xfId="0" applyFont="1" applyFill="1" applyBorder="1" applyAlignment="1">
      <alignment horizontal="center" vertical="center"/>
    </xf>
    <xf numFmtId="0" fontId="10" fillId="0" borderId="19" xfId="0" applyFont="1" applyFill="1" applyBorder="1" applyAlignment="1">
      <alignment horizontal="center" vertical="center"/>
    </xf>
    <xf numFmtId="0" fontId="10" fillId="2" borderId="12" xfId="0" applyFont="1" applyFill="1" applyBorder="1" applyAlignment="1">
      <alignment horizontal="center"/>
    </xf>
    <xf numFmtId="0" fontId="10" fillId="2" borderId="19" xfId="0" applyFont="1" applyFill="1" applyBorder="1" applyAlignment="1">
      <alignment horizontal="center"/>
    </xf>
    <xf numFmtId="0" fontId="10" fillId="2" borderId="14" xfId="0" applyFont="1" applyFill="1" applyBorder="1" applyAlignment="1">
      <alignment horizontal="center"/>
    </xf>
    <xf numFmtId="0" fontId="10" fillId="2" borderId="16" xfId="0" applyFont="1" applyFill="1" applyBorder="1" applyAlignment="1">
      <alignment horizontal="center"/>
    </xf>
    <xf numFmtId="3" fontId="10" fillId="0" borderId="3" xfId="0" applyNumberFormat="1" applyFont="1" applyFill="1" applyBorder="1" applyAlignment="1">
      <alignment horizontal="center" vertical="center"/>
    </xf>
    <xf numFmtId="3" fontId="10" fillId="0" borderId="19" xfId="0" applyNumberFormat="1" applyFont="1" applyFill="1" applyBorder="1" applyAlignment="1">
      <alignment horizontal="center" vertical="center"/>
    </xf>
    <xf numFmtId="0" fontId="10" fillId="0" borderId="12" xfId="0" applyFont="1" applyFill="1" applyBorder="1" applyAlignment="1">
      <alignment horizontal="center" vertical="center" wrapText="1"/>
    </xf>
    <xf numFmtId="0" fontId="14" fillId="2" borderId="14" xfId="0" applyFont="1" applyFill="1" applyBorder="1" applyAlignment="1">
      <alignment horizontal="left"/>
    </xf>
    <xf numFmtId="0" fontId="14" fillId="2" borderId="51" xfId="0" applyFont="1" applyFill="1" applyBorder="1" applyAlignment="1">
      <alignment horizontal="left"/>
    </xf>
    <xf numFmtId="0" fontId="14" fillId="2" borderId="16" xfId="0" applyFont="1" applyFill="1" applyBorder="1" applyAlignment="1">
      <alignment horizontal="left"/>
    </xf>
    <xf numFmtId="0" fontId="10" fillId="2" borderId="14" xfId="0" applyFont="1" applyFill="1" applyBorder="1" applyAlignment="1">
      <alignment horizontal="left"/>
    </xf>
    <xf numFmtId="0" fontId="10" fillId="2" borderId="51" xfId="0" applyFont="1" applyFill="1" applyBorder="1" applyAlignment="1">
      <alignment horizontal="left"/>
    </xf>
    <xf numFmtId="0" fontId="10" fillId="2" borderId="16" xfId="0" applyFont="1" applyFill="1" applyBorder="1" applyAlignment="1">
      <alignment horizontal="left"/>
    </xf>
    <xf numFmtId="0" fontId="14" fillId="2" borderId="52" xfId="0" applyFont="1" applyFill="1" applyBorder="1" applyAlignment="1">
      <alignment horizontal="left"/>
    </xf>
    <xf numFmtId="164" fontId="10" fillId="2" borderId="1" xfId="0" applyNumberFormat="1" applyFont="1" applyFill="1" applyBorder="1" applyAlignment="1">
      <alignment horizontal="center" vertical="center"/>
    </xf>
    <xf numFmtId="164" fontId="10" fillId="2" borderId="2" xfId="0" applyNumberFormat="1" applyFont="1" applyFill="1" applyBorder="1" applyAlignment="1">
      <alignment horizontal="center" vertical="center"/>
    </xf>
    <xf numFmtId="3" fontId="10" fillId="0" borderId="12" xfId="0" applyNumberFormat="1" applyFont="1" applyFill="1" applyBorder="1" applyAlignment="1">
      <alignment horizontal="center" vertical="center"/>
    </xf>
    <xf numFmtId="164" fontId="10" fillId="0" borderId="12" xfId="0" applyNumberFormat="1" applyFont="1" applyFill="1" applyBorder="1" applyAlignment="1">
      <alignment horizontal="center" vertical="center"/>
    </xf>
    <xf numFmtId="164" fontId="10" fillId="0" borderId="19" xfId="0" applyNumberFormat="1" applyFont="1" applyFill="1" applyBorder="1" applyAlignment="1">
      <alignment horizontal="center" vertical="center"/>
    </xf>
    <xf numFmtId="164" fontId="10" fillId="0" borderId="12" xfId="0" applyNumberFormat="1" applyFont="1" applyFill="1" applyBorder="1" applyAlignment="1">
      <alignment horizontal="center" vertical="center" wrapText="1"/>
    </xf>
    <xf numFmtId="3" fontId="10" fillId="2" borderId="47" xfId="0" applyNumberFormat="1" applyFont="1" applyFill="1" applyBorder="1" applyAlignment="1">
      <alignment horizontal="center" vertical="center"/>
    </xf>
    <xf numFmtId="3" fontId="10" fillId="2" borderId="48" xfId="0" applyNumberFormat="1" applyFont="1" applyFill="1" applyBorder="1" applyAlignment="1">
      <alignment horizontal="center" vertical="center"/>
    </xf>
    <xf numFmtId="1" fontId="10" fillId="2" borderId="48" xfId="0" applyNumberFormat="1" applyFont="1" applyFill="1" applyBorder="1" applyAlignment="1">
      <alignment horizontal="center" vertical="center"/>
    </xf>
    <xf numFmtId="0" fontId="10" fillId="2" borderId="3"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12" xfId="0" applyFont="1" applyFill="1" applyBorder="1" applyAlignment="1">
      <alignment horizontal="center" vertical="center"/>
    </xf>
    <xf numFmtId="0" fontId="32" fillId="0" borderId="3" xfId="0" applyFont="1" applyFill="1" applyBorder="1" applyAlignment="1">
      <alignment horizontal="center" vertical="center"/>
    </xf>
    <xf numFmtId="0" fontId="16" fillId="0" borderId="3" xfId="0" applyFont="1" applyFill="1" applyBorder="1" applyAlignment="1">
      <alignment horizontal="center" vertical="center"/>
    </xf>
    <xf numFmtId="0" fontId="10" fillId="0" borderId="0" xfId="0" applyFont="1" applyFill="1" applyAlignment="1">
      <alignment horizontal="left" vertical="center"/>
    </xf>
    <xf numFmtId="0" fontId="10" fillId="0" borderId="3" xfId="0" applyFont="1" applyFill="1" applyBorder="1" applyAlignment="1">
      <alignment horizontal="center" vertical="center"/>
    </xf>
    <xf numFmtId="164" fontId="10" fillId="0" borderId="3" xfId="0" applyNumberFormat="1" applyFont="1" applyFill="1" applyBorder="1" applyAlignment="1">
      <alignment horizontal="center" vertical="center"/>
    </xf>
    <xf numFmtId="164" fontId="10"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32" fillId="0" borderId="3" xfId="0" applyFont="1" applyFill="1" applyBorder="1" applyAlignment="1">
      <alignment horizontal="center" vertical="center" wrapText="1"/>
    </xf>
    <xf numFmtId="164" fontId="32" fillId="0" borderId="3" xfId="0" applyNumberFormat="1" applyFont="1" applyFill="1" applyBorder="1" applyAlignment="1">
      <alignment horizontal="center" vertical="center" wrapText="1"/>
    </xf>
    <xf numFmtId="1" fontId="10" fillId="0" borderId="3" xfId="0" applyNumberFormat="1" applyFont="1" applyFill="1" applyBorder="1" applyAlignment="1">
      <alignment horizontal="center" vertical="center"/>
    </xf>
    <xf numFmtId="0" fontId="10" fillId="0" borderId="0" xfId="0" applyFont="1" applyFill="1" applyBorder="1" applyAlignment="1">
      <alignment horizontal="left"/>
    </xf>
    <xf numFmtId="0" fontId="10" fillId="2" borderId="3" xfId="0" applyFont="1" applyFill="1" applyBorder="1" applyAlignment="1">
      <alignment horizontal="center" vertical="center" wrapText="1"/>
    </xf>
    <xf numFmtId="0" fontId="16" fillId="2" borderId="3" xfId="0" applyFont="1" applyFill="1" applyBorder="1" applyAlignment="1">
      <alignment horizontal="center" vertical="center"/>
    </xf>
    <xf numFmtId="164" fontId="16" fillId="2" borderId="3" xfId="0" applyNumberFormat="1" applyFont="1" applyFill="1" applyBorder="1" applyAlignment="1">
      <alignment horizontal="center" vertical="center"/>
    </xf>
    <xf numFmtId="0" fontId="16" fillId="2" borderId="3" xfId="0" applyFont="1" applyFill="1" applyBorder="1" applyAlignment="1">
      <alignment horizontal="center" vertical="center" wrapText="1"/>
    </xf>
    <xf numFmtId="0" fontId="16" fillId="0" borderId="0" xfId="0" applyFont="1" applyFill="1" applyBorder="1" applyAlignment="1">
      <alignment horizontal="left" vertical="center"/>
    </xf>
    <xf numFmtId="0" fontId="16" fillId="0" borderId="3" xfId="0" applyFont="1" applyFill="1" applyBorder="1" applyAlignment="1">
      <alignment horizontal="center" vertical="center" wrapText="1"/>
    </xf>
    <xf numFmtId="164" fontId="16" fillId="0" borderId="3" xfId="0" applyNumberFormat="1" applyFont="1" applyFill="1" applyBorder="1" applyAlignment="1">
      <alignment horizontal="center" vertical="center"/>
    </xf>
    <xf numFmtId="164" fontId="16" fillId="0" borderId="3" xfId="0" applyNumberFormat="1" applyFont="1" applyFill="1" applyBorder="1" applyAlignment="1">
      <alignment horizontal="center" vertical="center" wrapText="1"/>
    </xf>
  </cellXfs>
  <cellStyles count="26">
    <cellStyle name="Comma" xfId="1" builtinId="3"/>
    <cellStyle name="Comma 2" xfId="2" xr:uid="{00000000-0005-0000-0000-000001000000}"/>
    <cellStyle name="Comma 3" xfId="3" xr:uid="{00000000-0005-0000-0000-000002000000}"/>
    <cellStyle name="Hyperlink" xfId="4" builtinId="8"/>
    <cellStyle name="Hyperlink 3" xfId="5" xr:uid="{00000000-0005-0000-0000-000004000000}"/>
    <cellStyle name="Normal" xfId="0" builtinId="0"/>
    <cellStyle name="Normal 2" xfId="6" xr:uid="{00000000-0005-0000-0000-000006000000}"/>
    <cellStyle name="Normal 3" xfId="7" xr:uid="{00000000-0005-0000-0000-000007000000}"/>
    <cellStyle name="Normal 4" xfId="8" xr:uid="{00000000-0005-0000-0000-000008000000}"/>
    <cellStyle name="Normal_proposed UK Electoral Statistics 2007" xfId="9" xr:uid="{00000000-0005-0000-0000-000009000000}"/>
    <cellStyle name="Percent" xfId="10" builtinId="5"/>
    <cellStyle name="style1574631655074" xfId="11" xr:uid="{00000000-0005-0000-0000-00000B000000}"/>
    <cellStyle name="style1574631655136" xfId="12" xr:uid="{00000000-0005-0000-0000-00000C000000}"/>
    <cellStyle name="style1574631657245" xfId="13" xr:uid="{00000000-0005-0000-0000-00000D000000}"/>
    <cellStyle name="style1574631657933" xfId="14" xr:uid="{00000000-0005-0000-0000-00000E000000}"/>
    <cellStyle name="style1574631657980" xfId="15" xr:uid="{00000000-0005-0000-0000-00000F000000}"/>
    <cellStyle name="style1574631658026" xfId="16" xr:uid="{00000000-0005-0000-0000-000010000000}"/>
    <cellStyle name="style1574631658073" xfId="17" xr:uid="{00000000-0005-0000-0000-000011000000}"/>
    <cellStyle name="style1574631658120" xfId="18" xr:uid="{00000000-0005-0000-0000-000012000000}"/>
    <cellStyle name="style1574631658214" xfId="19" xr:uid="{00000000-0005-0000-0000-000013000000}"/>
    <cellStyle name="style1574654194718" xfId="20" xr:uid="{00000000-0005-0000-0000-000014000000}"/>
    <cellStyle name="style1574654194888" xfId="21" xr:uid="{00000000-0005-0000-0000-000015000000}"/>
    <cellStyle name="style1574654195730" xfId="22" xr:uid="{00000000-0005-0000-0000-000016000000}"/>
    <cellStyle name="style1574654195776" xfId="23" xr:uid="{00000000-0005-0000-0000-000017000000}"/>
    <cellStyle name="style1574654195819" xfId="24" xr:uid="{00000000-0005-0000-0000-000018000000}"/>
    <cellStyle name="style1574654195867" xfId="25" xr:uid="{00000000-0005-0000-0000-00001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55"/>
  <sheetViews>
    <sheetView tabSelected="1" zoomScale="115" zoomScaleNormal="115" workbookViewId="0">
      <selection activeCell="A4" sqref="A4"/>
    </sheetView>
  </sheetViews>
  <sheetFormatPr defaultColWidth="9.140625" defaultRowHeight="15.75"/>
  <cols>
    <col min="1" max="1" width="28.85546875" style="59" customWidth="1"/>
    <col min="2" max="2" width="9.140625" style="59" customWidth="1"/>
    <col min="3" max="16384" width="9.140625" style="59"/>
  </cols>
  <sheetData>
    <row r="1" spans="1:16" s="43" customFormat="1" ht="24" customHeight="1">
      <c r="A1" s="42" t="s">
        <v>660</v>
      </c>
    </row>
    <row r="2" spans="1:16">
      <c r="A2" s="31"/>
      <c r="B2" s="31"/>
      <c r="C2" s="10"/>
    </row>
    <row r="3" spans="1:16">
      <c r="A3" s="31" t="s">
        <v>661</v>
      </c>
      <c r="B3" s="31"/>
      <c r="C3" s="10"/>
    </row>
    <row r="4" spans="1:16">
      <c r="A4" s="31"/>
      <c r="B4" s="31"/>
      <c r="C4" s="10"/>
    </row>
    <row r="5" spans="1:16" ht="74.099999999999994" customHeight="1">
      <c r="A5" s="884" t="s">
        <v>662</v>
      </c>
      <c r="B5" s="884"/>
      <c r="C5" s="884"/>
      <c r="D5" s="884"/>
      <c r="E5" s="884"/>
      <c r="F5" s="884"/>
      <c r="G5" s="884"/>
      <c r="H5" s="884"/>
      <c r="I5" s="884"/>
      <c r="J5" s="884"/>
      <c r="K5" s="884"/>
      <c r="L5" s="884"/>
      <c r="M5" s="884"/>
      <c r="N5" s="884"/>
      <c r="O5" s="884"/>
      <c r="P5" s="884"/>
    </row>
    <row r="6" spans="1:16">
      <c r="A6" s="10"/>
      <c r="B6" s="10"/>
      <c r="C6" s="10"/>
    </row>
    <row r="7" spans="1:16">
      <c r="A7" s="352" t="s">
        <v>0</v>
      </c>
      <c r="B7" s="352" t="s">
        <v>1</v>
      </c>
      <c r="C7" s="10"/>
    </row>
    <row r="9" spans="1:16">
      <c r="A9" s="883" t="s">
        <v>2</v>
      </c>
    </row>
    <row r="10" spans="1:16">
      <c r="A10" s="883" t="s">
        <v>3</v>
      </c>
    </row>
    <row r="11" spans="1:16">
      <c r="A11" s="883" t="s">
        <v>4</v>
      </c>
    </row>
    <row r="12" spans="1:16">
      <c r="A12" s="883" t="s">
        <v>663</v>
      </c>
    </row>
    <row r="13" spans="1:16">
      <c r="A13" s="78"/>
    </row>
    <row r="14" spans="1:16">
      <c r="A14" s="58" t="s">
        <v>5</v>
      </c>
    </row>
    <row r="15" spans="1:16">
      <c r="A15" s="78"/>
    </row>
    <row r="16" spans="1:16">
      <c r="A16" s="78" t="s">
        <v>6</v>
      </c>
      <c r="B16" s="59" t="s">
        <v>7</v>
      </c>
    </row>
    <row r="17" spans="1:2">
      <c r="A17" s="883" t="s">
        <v>8</v>
      </c>
      <c r="B17" s="59" t="s">
        <v>9</v>
      </c>
    </row>
    <row r="19" spans="1:2">
      <c r="A19" s="58" t="s">
        <v>10</v>
      </c>
    </row>
    <row r="20" spans="1:2">
      <c r="A20" s="78"/>
    </row>
    <row r="21" spans="1:2">
      <c r="A21" s="78" t="s">
        <v>11</v>
      </c>
      <c r="B21" s="59" t="s">
        <v>12</v>
      </c>
    </row>
    <row r="22" spans="1:2">
      <c r="A22" s="78" t="s">
        <v>13</v>
      </c>
      <c r="B22" s="59" t="s">
        <v>14</v>
      </c>
    </row>
    <row r="23" spans="1:2">
      <c r="A23" s="78" t="s">
        <v>15</v>
      </c>
      <c r="B23" s="59" t="s">
        <v>664</v>
      </c>
    </row>
    <row r="24" spans="1:2">
      <c r="A24" s="78" t="s">
        <v>16</v>
      </c>
      <c r="B24" s="59" t="s">
        <v>17</v>
      </c>
    </row>
    <row r="25" spans="1:2">
      <c r="A25" s="78" t="s">
        <v>18</v>
      </c>
      <c r="B25" s="59" t="s">
        <v>19</v>
      </c>
    </row>
    <row r="26" spans="1:2">
      <c r="A26" s="78" t="s">
        <v>20</v>
      </c>
      <c r="B26" s="59" t="s">
        <v>21</v>
      </c>
    </row>
    <row r="27" spans="1:2">
      <c r="A27" s="78" t="s">
        <v>22</v>
      </c>
      <c r="B27" s="59" t="s">
        <v>665</v>
      </c>
    </row>
    <row r="28" spans="1:2">
      <c r="A28" s="78" t="s">
        <v>23</v>
      </c>
      <c r="B28" s="59" t="s">
        <v>666</v>
      </c>
    </row>
    <row r="30" spans="1:2">
      <c r="A30" s="58" t="s">
        <v>24</v>
      </c>
    </row>
    <row r="32" spans="1:2">
      <c r="A32" s="354" t="s">
        <v>211</v>
      </c>
      <c r="B32" s="59" t="s">
        <v>209</v>
      </c>
    </row>
    <row r="33" spans="1:17">
      <c r="A33" s="354" t="s">
        <v>25</v>
      </c>
      <c r="B33" s="59" t="s">
        <v>667</v>
      </c>
    </row>
    <row r="34" spans="1:17">
      <c r="A34" s="78" t="s">
        <v>212</v>
      </c>
      <c r="B34" s="59" t="s">
        <v>668</v>
      </c>
      <c r="J34" s="78"/>
      <c r="Q34" s="353"/>
    </row>
    <row r="35" spans="1:17">
      <c r="A35" s="78" t="s">
        <v>26</v>
      </c>
      <c r="B35" s="59" t="s">
        <v>27</v>
      </c>
      <c r="Q35" s="353"/>
    </row>
    <row r="36" spans="1:17">
      <c r="A36" s="354" t="s">
        <v>208</v>
      </c>
      <c r="B36" s="59" t="s">
        <v>213</v>
      </c>
      <c r="Q36" s="353"/>
    </row>
    <row r="37" spans="1:17">
      <c r="A37" s="78"/>
      <c r="Q37" s="353"/>
    </row>
    <row r="38" spans="1:17" s="10" customFormat="1">
      <c r="A38" s="8"/>
    </row>
    <row r="39" spans="1:17" s="10" customFormat="1"/>
    <row r="40" spans="1:17" s="10" customFormat="1">
      <c r="A40" s="50"/>
    </row>
    <row r="41" spans="1:17" s="10" customFormat="1">
      <c r="O41" s="355"/>
    </row>
    <row r="42" spans="1:17" s="10" customFormat="1">
      <c r="M42" s="50"/>
    </row>
    <row r="43" spans="1:17" s="10" customFormat="1">
      <c r="M43" s="50"/>
    </row>
    <row r="44" spans="1:17" s="10" customFormat="1">
      <c r="A44" s="358"/>
      <c r="B44" s="359"/>
      <c r="C44" s="359"/>
      <c r="D44" s="359"/>
      <c r="E44" s="359"/>
      <c r="F44" s="359"/>
      <c r="G44" s="359"/>
      <c r="H44" s="359"/>
    </row>
    <row r="45" spans="1:17" s="10" customFormat="1">
      <c r="A45" s="358"/>
      <c r="B45" s="359"/>
      <c r="C45" s="359"/>
      <c r="D45" s="359"/>
      <c r="E45" s="359"/>
      <c r="F45" s="359"/>
      <c r="G45" s="359"/>
      <c r="H45" s="359"/>
    </row>
    <row r="46" spans="1:17" s="10" customFormat="1">
      <c r="A46" s="50"/>
    </row>
    <row r="47" spans="1:17" s="10" customFormat="1">
      <c r="A47" s="50"/>
    </row>
    <row r="48" spans="1:17" s="10" customFormat="1">
      <c r="A48" s="356"/>
    </row>
    <row r="49" spans="1:1" s="10" customFormat="1">
      <c r="A49" s="50"/>
    </row>
    <row r="50" spans="1:1" s="10" customFormat="1">
      <c r="A50" s="50"/>
    </row>
    <row r="51" spans="1:1" s="10" customFormat="1">
      <c r="A51" s="50"/>
    </row>
    <row r="52" spans="1:1" s="10" customFormat="1">
      <c r="A52" s="357"/>
    </row>
    <row r="53" spans="1:1" s="10" customFormat="1"/>
    <row r="54" spans="1:1" s="10" customFormat="1"/>
    <row r="55" spans="1:1" s="10" customFormat="1">
      <c r="A55" s="50"/>
    </row>
  </sheetData>
  <mergeCells count="1">
    <mergeCell ref="A5:P5"/>
  </mergeCells>
  <hyperlinks>
    <hyperlink ref="A9" location="'NOTES &amp; DEFINITIONS'!A1" display="Notes and Definitions" xr:uid="{00000000-0004-0000-0000-000000000000}"/>
    <hyperlink ref="A10" location="'SAMPLING &amp; ANALYSIS'!A1" display="Sampling and Analysis" xr:uid="{00000000-0004-0000-0000-000001000000}"/>
    <hyperlink ref="A11" location="Questions!A1" display="Questions" xr:uid="{00000000-0004-0000-0000-000002000000}"/>
    <hyperlink ref="A12" location="'RESPONSE RATES REGION'!A1" display="Response Rates (Regions)" xr:uid="{00000000-0004-0000-0000-000003000000}"/>
    <hyperlink ref="A16" location="Respondents!A1" display="Respondents" xr:uid="{00000000-0004-0000-0000-000004000000}"/>
    <hyperlink ref="A17" location="DECEASED!A1" display="Information About Deceased" xr:uid="{00000000-0004-0000-0000-000005000000}"/>
    <hyperlink ref="A22" location="'QUALITY OF CARE (3mth)'!A1" display="Quality of Care (3mth)" xr:uid="{00000000-0004-0000-0000-000006000000}"/>
    <hyperlink ref="A23" location="'Dignity &amp; Respect (3mth)'!A1" display="Dignity &amp; Respect (3mth)" xr:uid="{00000000-0004-0000-0000-000007000000}"/>
    <hyperlink ref="A24" location="'Coordination of Care (3mth)'!A1" display="Coordination of Care (3mth)" xr:uid="{00000000-0004-0000-0000-000008000000}"/>
    <hyperlink ref="A27" location="'Patient Needs &amp; Prefs (3mth)'!A1" display="Patient Needs &amp; Prefs (3mth)" xr:uid="{00000000-0004-0000-0000-000009000000}"/>
    <hyperlink ref="A28" location="'Priorities (3mth)'!A1" display="Priorities (3mth)" xr:uid="{00000000-0004-0000-0000-00000A000000}"/>
    <hyperlink ref="A21" location="'OVERALL QUALITY'!A1" display="Overall Quality" xr:uid="{00000000-0004-0000-0000-00000B000000}"/>
    <hyperlink ref="A26" location="'Support for Carer (3mth)'!A1" display="Support for Carer (3mth)" xr:uid="{00000000-0004-0000-0000-00000C000000}"/>
    <hyperlink ref="A25" location="'Relief of Pain (3mth)'!A1" display="Relief of pain (3mth)" xr:uid="{00000000-0004-0000-0000-00000D000000}"/>
    <hyperlink ref="A32" location="'Overall care (2day)'!A1" display="Overall care (2day)" xr:uid="{00000000-0004-0000-0000-00000E000000}"/>
    <hyperlink ref="A33" location="'Dignity &amp; Respect (2day)'!A1" display="Dignity &amp; Respect (2day)" xr:uid="{00000000-0004-0000-0000-00000F000000}"/>
    <hyperlink ref="A34" location="'Patient Care (2day)'!A1" display="Patient Care (2day)" xr:uid="{00000000-0004-0000-0000-000010000000}"/>
    <hyperlink ref="A35" location="'Support for Carer (2day)'!A1" display="Support for Carer (2day)" xr:uid="{00000000-0004-0000-0000-000011000000}"/>
    <hyperlink ref="A36" location="'Communication (2 day)'!A1" display="Communication (2day)" xr:uid="{00000000-0004-0000-0000-000012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AC169"/>
  <sheetViews>
    <sheetView showGridLines="0" zoomScale="70" zoomScaleNormal="70" workbookViewId="0">
      <pane xSplit="1" ySplit="1" topLeftCell="B2" activePane="bottomRight" state="frozen"/>
      <selection pane="topRight" activeCell="B1" sqref="B1"/>
      <selection pane="bottomLeft" activeCell="A2" sqref="A2"/>
      <selection pane="bottomRight" activeCell="A2" sqref="A2"/>
    </sheetView>
  </sheetViews>
  <sheetFormatPr defaultColWidth="9.140625" defaultRowHeight="15.75"/>
  <cols>
    <col min="1" max="1" width="30.85546875" style="454" customWidth="1"/>
    <col min="2" max="2" width="14.85546875" style="452" customWidth="1"/>
    <col min="3" max="3" width="14.85546875" style="40" customWidth="1"/>
    <col min="4" max="4" width="14.85546875" style="452" customWidth="1"/>
    <col min="5" max="5" width="14.85546875" style="73" customWidth="1"/>
    <col min="6" max="6" width="14.85546875" style="452" customWidth="1"/>
    <col min="7" max="7" width="14.85546875" style="40" customWidth="1"/>
    <col min="8" max="8" width="14.85546875" style="452" customWidth="1"/>
    <col min="9" max="9" width="14.85546875" style="73" customWidth="1"/>
    <col min="10" max="10" width="14.85546875" style="452" customWidth="1"/>
    <col min="11" max="11" width="12.85546875" style="453" customWidth="1"/>
    <col min="12" max="16384" width="9.140625" style="454"/>
  </cols>
  <sheetData>
    <row r="1" spans="1:11" ht="24" customHeight="1">
      <c r="A1" s="932" t="s">
        <v>491</v>
      </c>
      <c r="B1" s="932"/>
    </row>
    <row r="3" spans="1:11">
      <c r="A3" s="455" t="s">
        <v>139</v>
      </c>
    </row>
    <row r="5" spans="1:11">
      <c r="A5" s="456" t="s">
        <v>486</v>
      </c>
    </row>
    <row r="7" spans="1:11" s="452" customFormat="1" ht="20.100000000000001" customHeight="1">
      <c r="A7" s="457"/>
      <c r="B7" s="457"/>
      <c r="C7" s="457"/>
      <c r="D7" s="458" t="s">
        <v>171</v>
      </c>
      <c r="E7" s="473"/>
      <c r="F7" s="458" t="s">
        <v>172</v>
      </c>
      <c r="G7" s="458"/>
      <c r="H7" s="458" t="s">
        <v>173</v>
      </c>
      <c r="I7" s="473"/>
      <c r="J7" s="458" t="s">
        <v>174</v>
      </c>
    </row>
    <row r="8" spans="1:11" ht="44.1" customHeight="1">
      <c r="A8" s="264"/>
      <c r="B8" s="459" t="s">
        <v>109</v>
      </c>
      <c r="C8" s="459" t="s">
        <v>410</v>
      </c>
      <c r="D8" s="459" t="s">
        <v>401</v>
      </c>
      <c r="E8" s="459" t="s">
        <v>410</v>
      </c>
      <c r="F8" s="459" t="s">
        <v>401</v>
      </c>
      <c r="G8" s="459" t="s">
        <v>410</v>
      </c>
      <c r="H8" s="459" t="s">
        <v>401</v>
      </c>
      <c r="I8" s="459" t="s">
        <v>410</v>
      </c>
      <c r="J8" s="459" t="s">
        <v>401</v>
      </c>
    </row>
    <row r="9" spans="1:11">
      <c r="A9" s="460" t="s">
        <v>114</v>
      </c>
      <c r="B9" s="64">
        <v>165</v>
      </c>
      <c r="C9" s="64">
        <v>143</v>
      </c>
      <c r="D9" s="474">
        <v>86.7</v>
      </c>
      <c r="E9" s="475">
        <v>15</v>
      </c>
      <c r="F9" s="474">
        <v>9.1</v>
      </c>
      <c r="G9" s="466">
        <v>0</v>
      </c>
      <c r="H9" s="474">
        <v>0</v>
      </c>
      <c r="I9" s="475">
        <v>1</v>
      </c>
      <c r="J9" s="474">
        <v>0.6</v>
      </c>
      <c r="K9" s="461"/>
    </row>
    <row r="10" spans="1:11">
      <c r="A10" s="79"/>
      <c r="B10" s="40"/>
      <c r="D10" s="33"/>
      <c r="F10" s="33"/>
      <c r="H10" s="33"/>
      <c r="J10" s="33"/>
    </row>
    <row r="11" spans="1:11">
      <c r="A11" s="462" t="s">
        <v>218</v>
      </c>
      <c r="B11" s="40"/>
      <c r="D11" s="33"/>
      <c r="F11" s="33"/>
      <c r="H11" s="33"/>
      <c r="J11" s="33"/>
    </row>
    <row r="12" spans="1:11">
      <c r="A12" s="79" t="s">
        <v>156</v>
      </c>
      <c r="B12" s="65">
        <v>19</v>
      </c>
      <c r="C12" s="65">
        <v>16</v>
      </c>
      <c r="D12" s="33">
        <f>C12/$B9%</f>
        <v>9.6999999999999993</v>
      </c>
      <c r="E12" s="73">
        <v>3</v>
      </c>
      <c r="F12" s="33">
        <f>E12/$B9%</f>
        <v>1.8</v>
      </c>
      <c r="G12" s="40">
        <v>0</v>
      </c>
      <c r="H12" s="33">
        <v>0</v>
      </c>
      <c r="I12" s="73">
        <v>0</v>
      </c>
      <c r="J12" s="33">
        <v>0</v>
      </c>
    </row>
    <row r="13" spans="1:11">
      <c r="A13" s="79" t="s">
        <v>106</v>
      </c>
      <c r="B13" s="65">
        <v>89</v>
      </c>
      <c r="C13" s="65">
        <v>84</v>
      </c>
      <c r="D13" s="33">
        <f>C13/$B9%</f>
        <v>50.9</v>
      </c>
      <c r="E13" s="73">
        <v>5</v>
      </c>
      <c r="F13" s="33">
        <f>E13/$B9%</f>
        <v>3</v>
      </c>
      <c r="G13" s="40">
        <v>0</v>
      </c>
      <c r="H13" s="33">
        <v>0</v>
      </c>
      <c r="I13" s="73">
        <v>0</v>
      </c>
      <c r="J13" s="33">
        <v>0</v>
      </c>
    </row>
    <row r="14" spans="1:11">
      <c r="A14" s="79" t="s">
        <v>157</v>
      </c>
      <c r="B14" s="65">
        <v>51</v>
      </c>
      <c r="C14" s="65">
        <v>43</v>
      </c>
      <c r="D14" s="33">
        <f>C14/$B9%</f>
        <v>26.1</v>
      </c>
      <c r="E14" s="73">
        <v>7</v>
      </c>
      <c r="F14" s="33">
        <f>E14/$B9%</f>
        <v>4.2</v>
      </c>
      <c r="G14" s="40">
        <v>0</v>
      </c>
      <c r="H14" s="33">
        <v>0</v>
      </c>
      <c r="I14" s="73">
        <v>1</v>
      </c>
      <c r="J14" s="33">
        <f>I14/$B9%</f>
        <v>0.6</v>
      </c>
    </row>
    <row r="15" spans="1:11">
      <c r="A15" s="462"/>
      <c r="B15" s="40"/>
      <c r="D15" s="33"/>
      <c r="F15" s="33"/>
      <c r="H15" s="33"/>
      <c r="J15" s="33"/>
    </row>
    <row r="16" spans="1:11">
      <c r="A16" s="462" t="s">
        <v>158</v>
      </c>
      <c r="B16" s="40"/>
      <c r="D16" s="33"/>
      <c r="F16" s="33"/>
      <c r="H16" s="33"/>
      <c r="J16" s="33"/>
    </row>
    <row r="17" spans="1:10">
      <c r="A17" s="79"/>
      <c r="B17" s="65"/>
      <c r="C17" s="65"/>
      <c r="D17" s="33"/>
      <c r="F17" s="33"/>
      <c r="H17" s="33"/>
      <c r="J17" s="33"/>
    </row>
    <row r="18" spans="1:10">
      <c r="A18" s="79" t="s">
        <v>440</v>
      </c>
      <c r="B18" s="65">
        <f>C18+E18+G18+I18</f>
        <v>49</v>
      </c>
      <c r="C18" s="476">
        <v>44</v>
      </c>
      <c r="D18" s="33">
        <f>C18/$B$9%</f>
        <v>26.7</v>
      </c>
      <c r="E18" s="477">
        <v>4</v>
      </c>
      <c r="F18" s="33">
        <f>E18/$B$9%</f>
        <v>2.4</v>
      </c>
      <c r="G18" s="478">
        <v>0</v>
      </c>
      <c r="H18" s="33">
        <f>G18/$B$9%</f>
        <v>0</v>
      </c>
      <c r="I18" s="477">
        <v>1</v>
      </c>
      <c r="J18" s="33">
        <f>I18/$B$9%</f>
        <v>0.6</v>
      </c>
    </row>
    <row r="19" spans="1:10">
      <c r="A19" s="79" t="s">
        <v>441</v>
      </c>
      <c r="B19" s="65">
        <f>C19+E19+G19+I19</f>
        <v>92</v>
      </c>
      <c r="C19" s="479">
        <v>83</v>
      </c>
      <c r="D19" s="33">
        <f>C19/$B$9%</f>
        <v>50.3</v>
      </c>
      <c r="E19" s="480">
        <v>9</v>
      </c>
      <c r="F19" s="33">
        <f>E19/$B$9%</f>
        <v>5.5</v>
      </c>
      <c r="G19" s="481">
        <v>0</v>
      </c>
      <c r="H19" s="33">
        <f>G19/$B$9%</f>
        <v>0</v>
      </c>
      <c r="I19" s="480">
        <v>0</v>
      </c>
      <c r="J19" s="33">
        <f>I19/$B$9%</f>
        <v>0</v>
      </c>
    </row>
    <row r="20" spans="1:10">
      <c r="A20" s="79" t="s">
        <v>442</v>
      </c>
      <c r="B20" s="65">
        <f>C20+E20+G20+I20</f>
        <v>17</v>
      </c>
      <c r="C20" s="479">
        <v>15</v>
      </c>
      <c r="D20" s="33">
        <f>C20/$B$9%</f>
        <v>9.1</v>
      </c>
      <c r="E20" s="480">
        <v>2</v>
      </c>
      <c r="F20" s="33">
        <f>E20/$B$9%</f>
        <v>1.2</v>
      </c>
      <c r="G20" s="481">
        <v>0</v>
      </c>
      <c r="H20" s="33">
        <f>G20/$B$9%</f>
        <v>0</v>
      </c>
      <c r="I20" s="480">
        <v>0</v>
      </c>
      <c r="J20" s="33">
        <f>I20/$B$9%</f>
        <v>0</v>
      </c>
    </row>
    <row r="21" spans="1:10">
      <c r="A21" s="79"/>
      <c r="B21" s="40"/>
      <c r="D21" s="33"/>
      <c r="F21" s="33"/>
      <c r="H21" s="40"/>
      <c r="J21" s="40"/>
    </row>
    <row r="22" spans="1:10">
      <c r="A22" s="79"/>
      <c r="B22" s="40"/>
      <c r="D22" s="40"/>
      <c r="F22" s="40"/>
      <c r="H22" s="40"/>
      <c r="J22" s="40"/>
    </row>
    <row r="23" spans="1:10">
      <c r="A23" s="79" t="s">
        <v>388</v>
      </c>
      <c r="B23" s="67">
        <v>3.5999999999999997E-2</v>
      </c>
      <c r="D23" s="33"/>
      <c r="F23" s="40"/>
      <c r="H23" s="40"/>
      <c r="J23" s="40"/>
    </row>
    <row r="24" spans="1:10">
      <c r="A24" s="79" t="s">
        <v>443</v>
      </c>
      <c r="B24" s="67">
        <v>0.67900000000000005</v>
      </c>
      <c r="D24" s="33"/>
      <c r="F24" s="40"/>
      <c r="H24" s="40"/>
      <c r="J24" s="40"/>
    </row>
    <row r="25" spans="1:10">
      <c r="A25" s="463"/>
      <c r="B25" s="464"/>
      <c r="C25" s="464"/>
      <c r="D25" s="464"/>
      <c r="E25" s="482"/>
      <c r="F25" s="464"/>
      <c r="G25" s="464"/>
      <c r="H25" s="464"/>
      <c r="I25" s="482"/>
      <c r="J25" s="464"/>
    </row>
    <row r="26" spans="1:10">
      <c r="A26" s="79"/>
      <c r="B26" s="40"/>
      <c r="D26" s="40"/>
      <c r="F26" s="40"/>
      <c r="H26" s="40"/>
      <c r="J26" s="40"/>
    </row>
    <row r="27" spans="1:10">
      <c r="A27" s="455" t="s">
        <v>59</v>
      </c>
    </row>
    <row r="29" spans="1:10">
      <c r="A29" s="456" t="s">
        <v>487</v>
      </c>
    </row>
    <row r="31" spans="1:10" s="452" customFormat="1" ht="20.100000000000001" customHeight="1">
      <c r="A31" s="457"/>
      <c r="B31" s="457"/>
      <c r="C31" s="457"/>
      <c r="D31" s="458" t="s">
        <v>171</v>
      </c>
      <c r="E31" s="473"/>
      <c r="F31" s="458" t="s">
        <v>172</v>
      </c>
      <c r="G31" s="458"/>
      <c r="H31" s="458" t="s">
        <v>173</v>
      </c>
      <c r="I31" s="473"/>
      <c r="J31" s="83" t="s">
        <v>174</v>
      </c>
    </row>
    <row r="32" spans="1:10" ht="38.25" customHeight="1">
      <c r="A32" s="79"/>
      <c r="B32" s="465" t="s">
        <v>109</v>
      </c>
      <c r="C32" s="459" t="s">
        <v>410</v>
      </c>
      <c r="D32" s="465" t="s">
        <v>401</v>
      </c>
      <c r="E32" s="459" t="s">
        <v>410</v>
      </c>
      <c r="F32" s="465" t="s">
        <v>401</v>
      </c>
      <c r="G32" s="459" t="s">
        <v>410</v>
      </c>
      <c r="H32" s="465" t="s">
        <v>401</v>
      </c>
      <c r="I32" s="459" t="s">
        <v>410</v>
      </c>
      <c r="J32" s="465" t="s">
        <v>401</v>
      </c>
    </row>
    <row r="33" spans="1:10">
      <c r="A33" s="460" t="s">
        <v>114</v>
      </c>
      <c r="B33" s="64">
        <v>272</v>
      </c>
      <c r="C33" s="64">
        <v>208</v>
      </c>
      <c r="D33" s="474">
        <f>C33/$B33%</f>
        <v>76.5</v>
      </c>
      <c r="E33" s="475">
        <v>30</v>
      </c>
      <c r="F33" s="474">
        <f>E33/$B33%</f>
        <v>11</v>
      </c>
      <c r="G33" s="466">
        <v>16</v>
      </c>
      <c r="H33" s="474">
        <f>G33/$B33%</f>
        <v>5.9</v>
      </c>
      <c r="I33" s="475">
        <v>4</v>
      </c>
      <c r="J33" s="474">
        <f>I33/$B33%</f>
        <v>1.5</v>
      </c>
    </row>
    <row r="34" spans="1:10">
      <c r="A34" s="79"/>
      <c r="B34" s="40"/>
      <c r="D34" s="33"/>
      <c r="F34" s="33"/>
      <c r="H34" s="33"/>
      <c r="J34" s="33"/>
    </row>
    <row r="35" spans="1:10">
      <c r="A35" s="462" t="s">
        <v>218</v>
      </c>
      <c r="B35" s="40"/>
      <c r="D35" s="33"/>
      <c r="F35" s="33"/>
      <c r="H35" s="33"/>
      <c r="J35" s="33"/>
    </row>
    <row r="36" spans="1:10">
      <c r="A36" s="79" t="s">
        <v>156</v>
      </c>
      <c r="B36" s="65">
        <v>49</v>
      </c>
      <c r="C36" s="65">
        <v>40</v>
      </c>
      <c r="D36" s="33">
        <f>C36/$B33%</f>
        <v>14.7</v>
      </c>
      <c r="E36" s="73">
        <v>5</v>
      </c>
      <c r="F36" s="33">
        <f>E36/$B33%</f>
        <v>1.8</v>
      </c>
      <c r="G36" s="40">
        <v>4</v>
      </c>
      <c r="H36" s="33">
        <f>G36/$B33%</f>
        <v>1.5</v>
      </c>
      <c r="I36" s="73">
        <v>0</v>
      </c>
      <c r="J36" s="33">
        <f>I36/$B33%</f>
        <v>0</v>
      </c>
    </row>
    <row r="37" spans="1:10">
      <c r="A37" s="79" t="s">
        <v>106</v>
      </c>
      <c r="B37" s="65">
        <v>113</v>
      </c>
      <c r="C37" s="65">
        <v>89</v>
      </c>
      <c r="D37" s="33">
        <f>C37/$B33%</f>
        <v>32.700000000000003</v>
      </c>
      <c r="E37" s="73">
        <v>14</v>
      </c>
      <c r="F37" s="33">
        <f>E37/$B33%</f>
        <v>5.0999999999999996</v>
      </c>
      <c r="G37" s="40">
        <v>6</v>
      </c>
      <c r="H37" s="33">
        <f>G37/$B33%</f>
        <v>2.2000000000000002</v>
      </c>
      <c r="I37" s="73">
        <v>4</v>
      </c>
      <c r="J37" s="33">
        <f>I37/$B33%</f>
        <v>1.5</v>
      </c>
    </row>
    <row r="38" spans="1:10">
      <c r="A38" s="79" t="s">
        <v>157</v>
      </c>
      <c r="B38" s="65">
        <v>96</v>
      </c>
      <c r="C38" s="65">
        <v>79</v>
      </c>
      <c r="D38" s="33">
        <f>C38/$B33%</f>
        <v>29</v>
      </c>
      <c r="E38" s="73">
        <v>11</v>
      </c>
      <c r="F38" s="33">
        <f>E38/$B33%</f>
        <v>4</v>
      </c>
      <c r="G38" s="40">
        <v>6</v>
      </c>
      <c r="H38" s="33">
        <f>G38/$B33%</f>
        <v>2.2000000000000002</v>
      </c>
      <c r="I38" s="73">
        <v>0</v>
      </c>
      <c r="J38" s="33">
        <v>0</v>
      </c>
    </row>
    <row r="39" spans="1:10">
      <c r="A39" s="462"/>
      <c r="B39" s="40"/>
      <c r="D39" s="33"/>
      <c r="F39" s="33"/>
      <c r="H39" s="33"/>
      <c r="J39" s="33"/>
    </row>
    <row r="40" spans="1:10">
      <c r="A40" s="462" t="s">
        <v>158</v>
      </c>
      <c r="B40" s="40"/>
      <c r="D40" s="33"/>
      <c r="F40" s="33"/>
      <c r="H40" s="33"/>
      <c r="J40" s="33"/>
    </row>
    <row r="41" spans="1:10">
      <c r="A41" s="79" t="s">
        <v>440</v>
      </c>
      <c r="B41" s="65">
        <f>C41+E41+G41+I41</f>
        <v>69</v>
      </c>
      <c r="C41" s="476">
        <v>50</v>
      </c>
      <c r="D41" s="33">
        <f>C41/$B$33%</f>
        <v>18.399999999999999</v>
      </c>
      <c r="E41" s="477">
        <v>9</v>
      </c>
      <c r="F41" s="33">
        <f>E41/$B$33%</f>
        <v>3.3</v>
      </c>
      <c r="G41" s="478">
        <v>7</v>
      </c>
      <c r="H41" s="33">
        <f>G41/$B$33%</f>
        <v>2.6</v>
      </c>
      <c r="I41" s="477">
        <v>3</v>
      </c>
      <c r="J41" s="33">
        <f>I41/$B$33%</f>
        <v>1.1000000000000001</v>
      </c>
    </row>
    <row r="42" spans="1:10">
      <c r="A42" s="79" t="s">
        <v>441</v>
      </c>
      <c r="B42" s="65">
        <f>C42+E42+G42+I42</f>
        <v>145</v>
      </c>
      <c r="C42" s="479">
        <v>120</v>
      </c>
      <c r="D42" s="33">
        <f>C42/$B$33%</f>
        <v>44.1</v>
      </c>
      <c r="E42" s="480">
        <v>16</v>
      </c>
      <c r="F42" s="33">
        <f>E42/$B$33%</f>
        <v>5.9</v>
      </c>
      <c r="G42" s="481">
        <v>8</v>
      </c>
      <c r="H42" s="33">
        <f>G42/$B$33%</f>
        <v>2.9</v>
      </c>
      <c r="I42" s="480">
        <v>1</v>
      </c>
      <c r="J42" s="33">
        <f>I42/$B$33%</f>
        <v>0.4</v>
      </c>
    </row>
    <row r="43" spans="1:10">
      <c r="A43" s="79" t="s">
        <v>442</v>
      </c>
      <c r="B43" s="65">
        <f>C43+E43+G43+I43</f>
        <v>42</v>
      </c>
      <c r="C43" s="479">
        <v>36</v>
      </c>
      <c r="D43" s="33">
        <f>C43/$B$33%</f>
        <v>13.2</v>
      </c>
      <c r="E43" s="480">
        <v>5</v>
      </c>
      <c r="F43" s="33">
        <f>E43/$B$33%</f>
        <v>1.8</v>
      </c>
      <c r="G43" s="481">
        <v>1</v>
      </c>
      <c r="H43" s="33">
        <f>G43/$B$33%</f>
        <v>0.4</v>
      </c>
      <c r="I43" s="480">
        <v>0</v>
      </c>
      <c r="J43" s="33">
        <f>I43/$B$33%</f>
        <v>0</v>
      </c>
    </row>
    <row r="44" spans="1:10">
      <c r="A44" s="79"/>
      <c r="B44" s="40"/>
      <c r="D44" s="33"/>
      <c r="F44" s="33"/>
      <c r="H44" s="33"/>
      <c r="J44" s="33"/>
    </row>
    <row r="45" spans="1:10">
      <c r="A45" s="79"/>
      <c r="B45" s="40"/>
      <c r="D45" s="40"/>
      <c r="F45" s="40"/>
      <c r="H45" s="40"/>
      <c r="J45" s="40"/>
    </row>
    <row r="46" spans="1:10">
      <c r="A46" s="79" t="s">
        <v>389</v>
      </c>
      <c r="B46" s="67">
        <v>5.0999999999999997E-2</v>
      </c>
      <c r="D46" s="33"/>
      <c r="F46" s="40"/>
      <c r="H46" s="40"/>
      <c r="J46" s="40"/>
    </row>
    <row r="47" spans="1:10">
      <c r="A47" s="79" t="s">
        <v>444</v>
      </c>
      <c r="B47" s="67">
        <v>0.47099999999999997</v>
      </c>
      <c r="D47" s="33"/>
      <c r="F47" s="40"/>
      <c r="H47" s="40"/>
      <c r="J47" s="40"/>
    </row>
    <row r="48" spans="1:10">
      <c r="A48" s="463"/>
      <c r="B48" s="464"/>
      <c r="C48" s="464"/>
      <c r="D48" s="464"/>
      <c r="E48" s="482"/>
      <c r="F48" s="464"/>
      <c r="G48" s="464"/>
      <c r="H48" s="464"/>
      <c r="I48" s="482"/>
      <c r="J48" s="464"/>
    </row>
    <row r="49" spans="1:11">
      <c r="A49" s="79"/>
      <c r="B49" s="40"/>
      <c r="D49" s="40"/>
      <c r="F49" s="40"/>
      <c r="H49" s="40"/>
      <c r="J49" s="40"/>
    </row>
    <row r="50" spans="1:11">
      <c r="A50" s="455" t="s">
        <v>220</v>
      </c>
    </row>
    <row r="52" spans="1:11">
      <c r="A52" s="456" t="s">
        <v>488</v>
      </c>
    </row>
    <row r="54" spans="1:11" ht="20.100000000000001" customHeight="1">
      <c r="A54" s="264"/>
      <c r="B54" s="466"/>
      <c r="C54" s="466"/>
      <c r="D54" s="467" t="s">
        <v>171</v>
      </c>
      <c r="E54" s="483"/>
      <c r="F54" s="467" t="s">
        <v>172</v>
      </c>
      <c r="G54" s="467"/>
      <c r="H54" s="467" t="s">
        <v>173</v>
      </c>
      <c r="I54" s="483"/>
      <c r="J54" s="467" t="s">
        <v>174</v>
      </c>
    </row>
    <row r="55" spans="1:11" ht="38.25" customHeight="1">
      <c r="A55" s="264"/>
      <c r="B55" s="459" t="s">
        <v>109</v>
      </c>
      <c r="C55" s="459" t="s">
        <v>410</v>
      </c>
      <c r="D55" s="459" t="s">
        <v>401</v>
      </c>
      <c r="E55" s="459" t="s">
        <v>410</v>
      </c>
      <c r="F55" s="459" t="s">
        <v>401</v>
      </c>
      <c r="G55" s="459" t="s">
        <v>410</v>
      </c>
      <c r="H55" s="459" t="s">
        <v>401</v>
      </c>
      <c r="I55" s="459" t="s">
        <v>410</v>
      </c>
      <c r="J55" s="459" t="s">
        <v>401</v>
      </c>
    </row>
    <row r="56" spans="1:11">
      <c r="A56" s="460" t="s">
        <v>114</v>
      </c>
      <c r="B56" s="64">
        <v>267</v>
      </c>
      <c r="C56" s="64">
        <v>163</v>
      </c>
      <c r="D56" s="474">
        <f>C56/$B56%</f>
        <v>61</v>
      </c>
      <c r="E56" s="475">
        <v>83</v>
      </c>
      <c r="F56" s="474">
        <f>E56/$B56%</f>
        <v>31.1</v>
      </c>
      <c r="G56" s="466">
        <v>17</v>
      </c>
      <c r="H56" s="474">
        <f>G56/$B56%</f>
        <v>6.4</v>
      </c>
      <c r="I56" s="475">
        <v>3</v>
      </c>
      <c r="J56" s="474">
        <f>I56/$B56%</f>
        <v>1.1000000000000001</v>
      </c>
    </row>
    <row r="57" spans="1:11">
      <c r="A57" s="79"/>
      <c r="B57" s="40"/>
      <c r="D57" s="33"/>
      <c r="F57" s="33"/>
      <c r="H57" s="33"/>
      <c r="J57" s="33"/>
    </row>
    <row r="58" spans="1:11">
      <c r="A58" s="462" t="s">
        <v>218</v>
      </c>
      <c r="B58" s="40"/>
      <c r="D58" s="33"/>
      <c r="F58" s="33"/>
      <c r="H58" s="33"/>
      <c r="J58" s="33"/>
    </row>
    <row r="59" spans="1:11">
      <c r="A59" s="79" t="s">
        <v>156</v>
      </c>
      <c r="B59" s="65">
        <v>56</v>
      </c>
      <c r="C59" s="65">
        <v>32</v>
      </c>
      <c r="D59" s="33">
        <f>C59/$B56%</f>
        <v>12</v>
      </c>
      <c r="E59" s="73">
        <v>21</v>
      </c>
      <c r="F59" s="33">
        <f>E59/$B56%</f>
        <v>7.9</v>
      </c>
      <c r="G59" s="40">
        <v>2</v>
      </c>
      <c r="H59" s="33">
        <f>G59/$B56%</f>
        <v>0.7</v>
      </c>
      <c r="I59" s="73">
        <v>1</v>
      </c>
      <c r="J59" s="33">
        <f>I59/$B56%</f>
        <v>0.4</v>
      </c>
      <c r="K59" s="454"/>
    </row>
    <row r="60" spans="1:11">
      <c r="A60" s="79" t="s">
        <v>106</v>
      </c>
      <c r="B60" s="65">
        <v>56</v>
      </c>
      <c r="C60" s="65">
        <v>35</v>
      </c>
      <c r="D60" s="33">
        <f>C60/$B56%</f>
        <v>13.1</v>
      </c>
      <c r="E60" s="73">
        <v>14</v>
      </c>
      <c r="F60" s="33">
        <f>E60/$B56%</f>
        <v>5.2</v>
      </c>
      <c r="G60" s="40">
        <v>6</v>
      </c>
      <c r="H60" s="33">
        <f>G60/$B56%</f>
        <v>2.2000000000000002</v>
      </c>
      <c r="I60" s="73">
        <v>1</v>
      </c>
      <c r="J60" s="33">
        <v>0.4</v>
      </c>
    </row>
    <row r="61" spans="1:11">
      <c r="A61" s="79" t="s">
        <v>157</v>
      </c>
      <c r="B61" s="65">
        <v>154</v>
      </c>
      <c r="C61" s="65">
        <v>96</v>
      </c>
      <c r="D61" s="33">
        <f>C61/$B56%</f>
        <v>36</v>
      </c>
      <c r="E61" s="73">
        <v>48</v>
      </c>
      <c r="F61" s="33">
        <f>E61/$B56%</f>
        <v>18</v>
      </c>
      <c r="G61" s="40">
        <v>9</v>
      </c>
      <c r="H61" s="33">
        <f>G61/$B56%</f>
        <v>3.4</v>
      </c>
      <c r="I61" s="73">
        <v>1</v>
      </c>
      <c r="J61" s="33">
        <v>0.4</v>
      </c>
    </row>
    <row r="62" spans="1:11">
      <c r="A62" s="462"/>
      <c r="B62" s="40"/>
      <c r="D62" s="33"/>
      <c r="F62" s="33"/>
      <c r="H62" s="33"/>
      <c r="J62" s="33"/>
    </row>
    <row r="63" spans="1:11">
      <c r="A63" s="462" t="s">
        <v>158</v>
      </c>
      <c r="B63" s="40"/>
      <c r="D63" s="33"/>
      <c r="F63" s="33"/>
      <c r="H63" s="33"/>
      <c r="J63" s="33"/>
    </row>
    <row r="64" spans="1:11">
      <c r="A64" s="79" t="s">
        <v>440</v>
      </c>
      <c r="B64" s="65">
        <f>C64+E64+G64+I64</f>
        <v>68</v>
      </c>
      <c r="C64" s="476">
        <v>42</v>
      </c>
      <c r="D64" s="33">
        <f>C64/$B$56%</f>
        <v>15.7</v>
      </c>
      <c r="E64" s="477">
        <v>23</v>
      </c>
      <c r="F64" s="33">
        <f>E64/$B$56%</f>
        <v>8.6</v>
      </c>
      <c r="G64" s="478">
        <v>3</v>
      </c>
      <c r="H64" s="33">
        <f>G64/$B$56%</f>
        <v>1.1000000000000001</v>
      </c>
      <c r="I64" s="477">
        <v>0</v>
      </c>
      <c r="J64" s="33">
        <f>I64/$B$56%</f>
        <v>0</v>
      </c>
    </row>
    <row r="65" spans="1:10">
      <c r="A65" s="79" t="s">
        <v>441</v>
      </c>
      <c r="B65" s="65">
        <f>C65+E65+G65+I65</f>
        <v>163</v>
      </c>
      <c r="C65" s="479">
        <v>100</v>
      </c>
      <c r="D65" s="33">
        <f>C65/$B$56%</f>
        <v>37.5</v>
      </c>
      <c r="E65" s="480">
        <v>50</v>
      </c>
      <c r="F65" s="33">
        <f>E65/$B$56%</f>
        <v>18.7</v>
      </c>
      <c r="G65" s="481">
        <v>11</v>
      </c>
      <c r="H65" s="33">
        <f>G65/$B$56%</f>
        <v>4.0999999999999996</v>
      </c>
      <c r="I65" s="480">
        <v>2</v>
      </c>
      <c r="J65" s="33">
        <f>I65/$B$56%</f>
        <v>0.7</v>
      </c>
    </row>
    <row r="66" spans="1:10">
      <c r="A66" s="79" t="s">
        <v>442</v>
      </c>
      <c r="B66" s="65">
        <f>C66+E66+G66+I66</f>
        <v>32</v>
      </c>
      <c r="C66" s="479">
        <v>20</v>
      </c>
      <c r="D66" s="33">
        <f>C66/$B$56%</f>
        <v>7.5</v>
      </c>
      <c r="E66" s="480">
        <v>9</v>
      </c>
      <c r="F66" s="33">
        <f>E66/$B$56%</f>
        <v>3.4</v>
      </c>
      <c r="G66" s="481">
        <v>2</v>
      </c>
      <c r="H66" s="33">
        <f>G66/$B$56%</f>
        <v>0.7</v>
      </c>
      <c r="I66" s="480">
        <v>1</v>
      </c>
      <c r="J66" s="33">
        <f>I66/$B$56%</f>
        <v>0.4</v>
      </c>
    </row>
    <row r="67" spans="1:10">
      <c r="A67" s="79"/>
      <c r="B67" s="40"/>
      <c r="D67" s="33"/>
      <c r="F67" s="40"/>
      <c r="H67" s="40"/>
      <c r="J67" s="40"/>
    </row>
    <row r="68" spans="1:10">
      <c r="A68" s="79"/>
      <c r="B68" s="40"/>
      <c r="D68" s="40"/>
      <c r="F68" s="40"/>
      <c r="H68" s="40"/>
      <c r="J68" s="40"/>
    </row>
    <row r="69" spans="1:10">
      <c r="A69" s="79" t="s">
        <v>390</v>
      </c>
      <c r="B69" s="67">
        <v>4.0000000000000001E-3</v>
      </c>
      <c r="D69" s="33"/>
      <c r="F69" s="40"/>
      <c r="H69" s="40"/>
      <c r="J69" s="40"/>
    </row>
    <row r="70" spans="1:10">
      <c r="A70" s="79" t="s">
        <v>445</v>
      </c>
      <c r="B70" s="67">
        <v>0.48099999999999998</v>
      </c>
      <c r="D70" s="33"/>
      <c r="F70" s="40"/>
      <c r="H70" s="40"/>
      <c r="J70" s="40"/>
    </row>
    <row r="71" spans="1:10">
      <c r="A71" s="463"/>
      <c r="B71" s="464"/>
      <c r="C71" s="464"/>
      <c r="D71" s="464"/>
      <c r="E71" s="482"/>
      <c r="F71" s="464"/>
      <c r="G71" s="464"/>
      <c r="H71" s="464"/>
      <c r="I71" s="482"/>
      <c r="J71" s="464"/>
    </row>
    <row r="72" spans="1:10">
      <c r="A72" s="79"/>
      <c r="B72" s="40"/>
      <c r="D72" s="40"/>
      <c r="F72" s="40"/>
      <c r="H72" s="40"/>
      <c r="J72" s="40"/>
    </row>
    <row r="73" spans="1:10">
      <c r="A73" s="455" t="s">
        <v>69</v>
      </c>
    </row>
    <row r="75" spans="1:10">
      <c r="A75" s="456" t="s">
        <v>490</v>
      </c>
    </row>
    <row r="77" spans="1:10">
      <c r="A77" s="468" t="s">
        <v>222</v>
      </c>
    </row>
    <row r="79" spans="1:10" ht="20.100000000000001" customHeight="1">
      <c r="A79" s="469"/>
      <c r="B79" s="457"/>
      <c r="C79" s="933" t="s">
        <v>171</v>
      </c>
      <c r="D79" s="933"/>
      <c r="E79" s="933" t="s">
        <v>172</v>
      </c>
      <c r="F79" s="933"/>
      <c r="G79" s="933" t="s">
        <v>173</v>
      </c>
      <c r="H79" s="933"/>
      <c r="I79" s="933" t="s">
        <v>174</v>
      </c>
      <c r="J79" s="933"/>
    </row>
    <row r="80" spans="1:10" ht="38.25" customHeight="1">
      <c r="A80" s="264"/>
      <c r="B80" s="459" t="s">
        <v>109</v>
      </c>
      <c r="C80" s="459" t="s">
        <v>410</v>
      </c>
      <c r="D80" s="459" t="s">
        <v>401</v>
      </c>
      <c r="E80" s="459" t="s">
        <v>410</v>
      </c>
      <c r="F80" s="459" t="s">
        <v>401</v>
      </c>
      <c r="G80" s="459" t="s">
        <v>410</v>
      </c>
      <c r="H80" s="459" t="s">
        <v>401</v>
      </c>
      <c r="I80" s="459" t="s">
        <v>410</v>
      </c>
      <c r="J80" s="459" t="s">
        <v>401</v>
      </c>
    </row>
    <row r="81" spans="1:10">
      <c r="A81" s="460" t="s">
        <v>114</v>
      </c>
      <c r="B81" s="466">
        <v>275</v>
      </c>
      <c r="C81" s="466">
        <v>207</v>
      </c>
      <c r="D81" s="474">
        <f>C81/$B81%</f>
        <v>75.3</v>
      </c>
      <c r="E81" s="475">
        <v>45</v>
      </c>
      <c r="F81" s="474">
        <f>E81/$B81%</f>
        <v>16.399999999999999</v>
      </c>
      <c r="G81" s="466">
        <v>14</v>
      </c>
      <c r="H81" s="474">
        <f>G81/$B81%</f>
        <v>5.0999999999999996</v>
      </c>
      <c r="I81" s="475">
        <v>2</v>
      </c>
      <c r="J81" s="474">
        <f>I81/$B81%</f>
        <v>0.7</v>
      </c>
    </row>
    <row r="82" spans="1:10">
      <c r="A82" s="79"/>
      <c r="B82" s="65"/>
      <c r="C82" s="65"/>
      <c r="D82" s="33"/>
      <c r="F82" s="33"/>
      <c r="H82" s="33"/>
      <c r="J82" s="33"/>
    </row>
    <row r="83" spans="1:10">
      <c r="A83" s="462" t="s">
        <v>218</v>
      </c>
      <c r="B83" s="40"/>
      <c r="D83" s="33"/>
      <c r="F83" s="33"/>
      <c r="H83" s="33"/>
      <c r="J83" s="33"/>
    </row>
    <row r="84" spans="1:10">
      <c r="A84" s="79" t="s">
        <v>156</v>
      </c>
      <c r="B84" s="65">
        <v>57</v>
      </c>
      <c r="C84" s="65">
        <v>44</v>
      </c>
      <c r="D84" s="33">
        <f>C84/$B81%</f>
        <v>16</v>
      </c>
      <c r="E84" s="73">
        <v>10</v>
      </c>
      <c r="F84" s="33">
        <f>E84/$B81%</f>
        <v>3.6</v>
      </c>
      <c r="G84" s="40">
        <v>3</v>
      </c>
      <c r="H84" s="33">
        <f>G84/$B81%</f>
        <v>1.1000000000000001</v>
      </c>
      <c r="I84" s="73">
        <v>0</v>
      </c>
      <c r="J84" s="33">
        <v>0</v>
      </c>
    </row>
    <row r="85" spans="1:10">
      <c r="A85" s="79" t="s">
        <v>106</v>
      </c>
      <c r="B85" s="65">
        <v>91</v>
      </c>
      <c r="C85" s="65">
        <v>73</v>
      </c>
      <c r="D85" s="33">
        <f>C85/$B81%</f>
        <v>26.5</v>
      </c>
      <c r="E85" s="73">
        <v>12</v>
      </c>
      <c r="F85" s="33">
        <f>E85/$B81%</f>
        <v>4.4000000000000004</v>
      </c>
      <c r="G85" s="40">
        <v>5</v>
      </c>
      <c r="H85" s="33">
        <f>G85/$B81%</f>
        <v>1.8</v>
      </c>
      <c r="I85" s="73">
        <v>1</v>
      </c>
      <c r="J85" s="33">
        <v>0.4</v>
      </c>
    </row>
    <row r="86" spans="1:10">
      <c r="A86" s="79" t="s">
        <v>157</v>
      </c>
      <c r="B86" s="65">
        <v>120</v>
      </c>
      <c r="C86" s="65">
        <v>90</v>
      </c>
      <c r="D86" s="33">
        <f>C86/$B81%</f>
        <v>32.700000000000003</v>
      </c>
      <c r="E86" s="73">
        <v>23</v>
      </c>
      <c r="F86" s="33">
        <f>E86/$B81%</f>
        <v>8.4</v>
      </c>
      <c r="G86" s="40">
        <v>6</v>
      </c>
      <c r="H86" s="33">
        <f>G86/$B81%</f>
        <v>2.2000000000000002</v>
      </c>
      <c r="I86" s="73">
        <v>1</v>
      </c>
      <c r="J86" s="33">
        <v>0.4</v>
      </c>
    </row>
    <row r="87" spans="1:10">
      <c r="A87" s="462"/>
      <c r="B87" s="40"/>
      <c r="D87" s="33"/>
      <c r="F87" s="33"/>
      <c r="H87" s="33"/>
      <c r="J87" s="33"/>
    </row>
    <row r="88" spans="1:10">
      <c r="A88" s="462" t="s">
        <v>158</v>
      </c>
      <c r="B88" s="40"/>
      <c r="D88" s="33"/>
      <c r="F88" s="33"/>
      <c r="H88" s="33"/>
      <c r="J88" s="33"/>
    </row>
    <row r="89" spans="1:10">
      <c r="A89" s="79" t="s">
        <v>440</v>
      </c>
      <c r="B89" s="65">
        <f>C89+E89+G89+I89</f>
        <v>78</v>
      </c>
      <c r="C89" s="476">
        <v>53</v>
      </c>
      <c r="D89" s="33">
        <f>C89/$B$81%</f>
        <v>19.3</v>
      </c>
      <c r="E89" s="477">
        <v>19</v>
      </c>
      <c r="F89" s="33">
        <f>E89/$B$81%</f>
        <v>6.9</v>
      </c>
      <c r="G89" s="478">
        <v>5</v>
      </c>
      <c r="H89" s="33">
        <f>G89/$B$81%</f>
        <v>1.8</v>
      </c>
      <c r="I89" s="477">
        <v>1</v>
      </c>
      <c r="J89" s="33">
        <f>I89/$B$81%</f>
        <v>0.4</v>
      </c>
    </row>
    <row r="90" spans="1:10">
      <c r="A90" s="79" t="s">
        <v>441</v>
      </c>
      <c r="B90" s="65">
        <f>C90+E90+G90+I90</f>
        <v>155</v>
      </c>
      <c r="C90" s="479">
        <v>124</v>
      </c>
      <c r="D90" s="33">
        <f>C90/$B$81%</f>
        <v>45.1</v>
      </c>
      <c r="E90" s="480">
        <v>23</v>
      </c>
      <c r="F90" s="33">
        <f>E90/$B$81%</f>
        <v>8.4</v>
      </c>
      <c r="G90" s="481">
        <v>7</v>
      </c>
      <c r="H90" s="33">
        <f>G90/$B$81%</f>
        <v>2.5</v>
      </c>
      <c r="I90" s="480">
        <v>1</v>
      </c>
      <c r="J90" s="33">
        <f>I90/$B$81%</f>
        <v>0.4</v>
      </c>
    </row>
    <row r="91" spans="1:10">
      <c r="A91" s="79" t="s">
        <v>442</v>
      </c>
      <c r="B91" s="65">
        <f>C91+E91+G91+I91</f>
        <v>33</v>
      </c>
      <c r="C91" s="479">
        <v>28</v>
      </c>
      <c r="D91" s="33">
        <f>C91/$B$81%</f>
        <v>10.199999999999999</v>
      </c>
      <c r="E91" s="480">
        <v>3</v>
      </c>
      <c r="F91" s="33">
        <f>E91/$B$81%</f>
        <v>1.1000000000000001</v>
      </c>
      <c r="G91" s="481">
        <v>2</v>
      </c>
      <c r="H91" s="33">
        <f>G91/$B$81%</f>
        <v>0.7</v>
      </c>
      <c r="I91" s="480">
        <v>0</v>
      </c>
      <c r="J91" s="33">
        <f>I91/$B$81%</f>
        <v>0</v>
      </c>
    </row>
    <row r="92" spans="1:10">
      <c r="A92" s="79"/>
      <c r="B92" s="40"/>
      <c r="D92" s="33"/>
      <c r="F92" s="33"/>
      <c r="H92" s="33"/>
      <c r="J92" s="40"/>
    </row>
    <row r="93" spans="1:10">
      <c r="A93" s="79"/>
      <c r="B93" s="40"/>
      <c r="D93" s="40"/>
      <c r="F93" s="40"/>
      <c r="H93" s="40"/>
      <c r="J93" s="40"/>
    </row>
    <row r="94" spans="1:10">
      <c r="A94" s="79" t="s">
        <v>391</v>
      </c>
      <c r="B94" s="67">
        <v>2.5000000000000001E-2</v>
      </c>
      <c r="D94" s="33"/>
      <c r="F94" s="40"/>
      <c r="H94" s="40"/>
      <c r="J94" s="40"/>
    </row>
    <row r="95" spans="1:10">
      <c r="A95" s="79" t="s">
        <v>446</v>
      </c>
      <c r="B95" s="67">
        <v>0.46500000000000002</v>
      </c>
      <c r="D95" s="33"/>
      <c r="F95" s="40"/>
      <c r="H95" s="40"/>
      <c r="J95" s="40"/>
    </row>
    <row r="96" spans="1:10">
      <c r="A96" s="463"/>
      <c r="B96" s="464"/>
      <c r="C96" s="464"/>
      <c r="D96" s="464"/>
      <c r="E96" s="482"/>
      <c r="F96" s="464"/>
      <c r="G96" s="464"/>
      <c r="H96" s="464"/>
      <c r="I96" s="482"/>
      <c r="J96" s="464"/>
    </row>
    <row r="97" spans="1:10">
      <c r="A97" s="79"/>
      <c r="B97" s="40"/>
      <c r="D97" s="40"/>
      <c r="F97" s="40"/>
      <c r="H97" s="40"/>
      <c r="J97" s="40"/>
    </row>
    <row r="98" spans="1:10">
      <c r="A98" s="468" t="s">
        <v>223</v>
      </c>
    </row>
    <row r="100" spans="1:10" ht="20.100000000000001" customHeight="1">
      <c r="A100" s="469"/>
      <c r="B100" s="457"/>
      <c r="C100" s="933" t="s">
        <v>171</v>
      </c>
      <c r="D100" s="933"/>
      <c r="E100" s="933" t="s">
        <v>172</v>
      </c>
      <c r="F100" s="933"/>
      <c r="G100" s="933" t="s">
        <v>173</v>
      </c>
      <c r="H100" s="933"/>
      <c r="I100" s="933" t="s">
        <v>174</v>
      </c>
      <c r="J100" s="933"/>
    </row>
    <row r="101" spans="1:10" ht="38.25" customHeight="1">
      <c r="A101" s="264"/>
      <c r="B101" s="459" t="s">
        <v>109</v>
      </c>
      <c r="C101" s="459" t="s">
        <v>410</v>
      </c>
      <c r="D101" s="459" t="s">
        <v>401</v>
      </c>
      <c r="E101" s="459" t="s">
        <v>410</v>
      </c>
      <c r="F101" s="459" t="s">
        <v>401</v>
      </c>
      <c r="G101" s="459" t="s">
        <v>410</v>
      </c>
      <c r="H101" s="459" t="s">
        <v>401</v>
      </c>
      <c r="I101" s="459" t="s">
        <v>410</v>
      </c>
      <c r="J101" s="459" t="s">
        <v>401</v>
      </c>
    </row>
    <row r="102" spans="1:10">
      <c r="A102" s="460" t="s">
        <v>114</v>
      </c>
      <c r="B102" s="64">
        <v>284</v>
      </c>
      <c r="C102" s="64">
        <v>201</v>
      </c>
      <c r="D102" s="474">
        <f>C102/$B102%</f>
        <v>70.8</v>
      </c>
      <c r="E102" s="475">
        <v>54</v>
      </c>
      <c r="F102" s="474">
        <f>E102/$B102%</f>
        <v>19</v>
      </c>
      <c r="G102" s="466">
        <v>23</v>
      </c>
      <c r="H102" s="474">
        <f>G102/$B102%</f>
        <v>8.1</v>
      </c>
      <c r="I102" s="475">
        <v>2</v>
      </c>
      <c r="J102" s="474">
        <f>I102/$B102%</f>
        <v>0.7</v>
      </c>
    </row>
    <row r="103" spans="1:10">
      <c r="A103" s="79"/>
      <c r="B103" s="40"/>
      <c r="D103" s="33"/>
      <c r="F103" s="33"/>
      <c r="H103" s="33"/>
      <c r="J103" s="33"/>
    </row>
    <row r="104" spans="1:10">
      <c r="A104" s="462" t="s">
        <v>218</v>
      </c>
      <c r="B104" s="40"/>
      <c r="D104" s="33"/>
      <c r="F104" s="33"/>
      <c r="H104" s="33"/>
      <c r="J104" s="33"/>
    </row>
    <row r="105" spans="1:10">
      <c r="A105" s="79" t="s">
        <v>503</v>
      </c>
      <c r="B105" s="65">
        <v>59</v>
      </c>
      <c r="C105" s="65">
        <v>42</v>
      </c>
      <c r="D105" s="33">
        <f>C105/$B102%</f>
        <v>14.8</v>
      </c>
      <c r="E105" s="73">
        <v>13</v>
      </c>
      <c r="F105" s="33">
        <f>E105/$B102%</f>
        <v>4.5999999999999996</v>
      </c>
      <c r="G105" s="40">
        <v>4</v>
      </c>
      <c r="H105" s="33">
        <f>G105/$B102%</f>
        <v>1.4</v>
      </c>
      <c r="I105" s="73">
        <v>0</v>
      </c>
      <c r="J105" s="33">
        <v>0</v>
      </c>
    </row>
    <row r="106" spans="1:10">
      <c r="A106" s="79" t="s">
        <v>106</v>
      </c>
      <c r="B106" s="65">
        <v>95</v>
      </c>
      <c r="C106" s="65">
        <v>71</v>
      </c>
      <c r="D106" s="33">
        <f>C106/$B102%</f>
        <v>25</v>
      </c>
      <c r="E106" s="73">
        <v>17</v>
      </c>
      <c r="F106" s="33">
        <f>E106/$B102%</f>
        <v>6</v>
      </c>
      <c r="G106" s="40">
        <v>6</v>
      </c>
      <c r="H106" s="33">
        <f>G106/$B102%</f>
        <v>2.1</v>
      </c>
      <c r="I106" s="73">
        <v>1</v>
      </c>
      <c r="J106" s="33">
        <v>0.4</v>
      </c>
    </row>
    <row r="107" spans="1:10">
      <c r="A107" s="79" t="s">
        <v>157</v>
      </c>
      <c r="B107" s="65">
        <v>126</v>
      </c>
      <c r="C107" s="65">
        <v>88</v>
      </c>
      <c r="D107" s="33">
        <f>C107/$B102%</f>
        <v>31</v>
      </c>
      <c r="E107" s="73">
        <v>24</v>
      </c>
      <c r="F107" s="33">
        <f>E107/$B102%</f>
        <v>8.5</v>
      </c>
      <c r="G107" s="40">
        <v>13</v>
      </c>
      <c r="H107" s="33">
        <f>G107/$B102%</f>
        <v>4.5999999999999996</v>
      </c>
      <c r="I107" s="73">
        <v>1</v>
      </c>
      <c r="J107" s="33">
        <v>0.4</v>
      </c>
    </row>
    <row r="108" spans="1:10">
      <c r="A108" s="462"/>
      <c r="B108" s="40"/>
      <c r="D108" s="33"/>
      <c r="F108" s="33"/>
      <c r="H108" s="33"/>
      <c r="J108" s="33"/>
    </row>
    <row r="109" spans="1:10">
      <c r="A109" s="462" t="s">
        <v>158</v>
      </c>
      <c r="B109" s="40"/>
      <c r="D109" s="33"/>
      <c r="F109" s="33"/>
      <c r="H109" s="33"/>
      <c r="J109" s="33"/>
    </row>
    <row r="110" spans="1:10">
      <c r="A110" s="79" t="s">
        <v>440</v>
      </c>
      <c r="B110" s="65">
        <f>C110+E110+G110+I110</f>
        <v>83</v>
      </c>
      <c r="C110" s="476">
        <v>50</v>
      </c>
      <c r="D110" s="33">
        <f>C110/$B$102%</f>
        <v>17.600000000000001</v>
      </c>
      <c r="E110" s="477">
        <v>22</v>
      </c>
      <c r="F110" s="33">
        <f>E110/$B$102%</f>
        <v>7.7</v>
      </c>
      <c r="G110" s="478">
        <v>9</v>
      </c>
      <c r="H110" s="33">
        <f>G110/$B$102%</f>
        <v>3.2</v>
      </c>
      <c r="I110" s="477">
        <v>2</v>
      </c>
      <c r="J110" s="33">
        <f>I110/$B$102%</f>
        <v>0.7</v>
      </c>
    </row>
    <row r="111" spans="1:10">
      <c r="A111" s="79" t="s">
        <v>441</v>
      </c>
      <c r="B111" s="65">
        <f>C111+E111+G111+I111</f>
        <v>158</v>
      </c>
      <c r="C111" s="479">
        <v>118</v>
      </c>
      <c r="D111" s="33">
        <f>C111/$B$102%</f>
        <v>41.5</v>
      </c>
      <c r="E111" s="480">
        <v>28</v>
      </c>
      <c r="F111" s="33">
        <f>E111/$B$102%</f>
        <v>9.9</v>
      </c>
      <c r="G111" s="481">
        <v>12</v>
      </c>
      <c r="H111" s="33">
        <f>G111/$B$102%</f>
        <v>4.2</v>
      </c>
      <c r="I111" s="480">
        <v>0</v>
      </c>
      <c r="J111" s="33">
        <f>I111/$B$102%</f>
        <v>0</v>
      </c>
    </row>
    <row r="112" spans="1:10">
      <c r="A112" s="79" t="s">
        <v>442</v>
      </c>
      <c r="B112" s="65">
        <f>C112+E112+G112+I112</f>
        <v>36</v>
      </c>
      <c r="C112" s="479">
        <v>30</v>
      </c>
      <c r="D112" s="33">
        <f>C112/$B$102%</f>
        <v>10.6</v>
      </c>
      <c r="E112" s="480">
        <v>4</v>
      </c>
      <c r="F112" s="33">
        <f>E112/$B$102%</f>
        <v>1.4</v>
      </c>
      <c r="G112" s="481">
        <v>2</v>
      </c>
      <c r="H112" s="33">
        <f>G112/$B$102%</f>
        <v>0.7</v>
      </c>
      <c r="I112" s="480">
        <v>0</v>
      </c>
      <c r="J112" s="33">
        <f>I112/$B$102%</f>
        <v>0</v>
      </c>
    </row>
    <row r="113" spans="1:10">
      <c r="A113" s="79"/>
      <c r="B113" s="40"/>
      <c r="D113" s="33"/>
      <c r="F113" s="33"/>
      <c r="H113" s="33"/>
      <c r="J113" s="40"/>
    </row>
    <row r="114" spans="1:10">
      <c r="A114" s="79"/>
      <c r="B114" s="40"/>
      <c r="D114" s="40"/>
      <c r="F114" s="40"/>
      <c r="H114" s="40"/>
      <c r="J114" s="40"/>
    </row>
    <row r="115" spans="1:10">
      <c r="A115" s="79" t="s">
        <v>392</v>
      </c>
      <c r="B115" s="67">
        <v>1.4E-2</v>
      </c>
      <c r="D115" s="33"/>
      <c r="F115" s="40"/>
      <c r="H115" s="40"/>
      <c r="J115" s="40"/>
    </row>
    <row r="116" spans="1:10">
      <c r="A116" s="79" t="s">
        <v>447</v>
      </c>
      <c r="B116" s="67">
        <v>0.44700000000000001</v>
      </c>
      <c r="D116" s="33"/>
      <c r="F116" s="40"/>
      <c r="H116" s="40"/>
      <c r="J116" s="40"/>
    </row>
    <row r="117" spans="1:10">
      <c r="A117" s="463"/>
      <c r="B117" s="464"/>
      <c r="C117" s="464"/>
      <c r="D117" s="464"/>
      <c r="E117" s="482"/>
      <c r="F117" s="464"/>
      <c r="G117" s="464"/>
      <c r="H117" s="464"/>
      <c r="I117" s="482"/>
      <c r="J117" s="464"/>
    </row>
    <row r="118" spans="1:10">
      <c r="A118" s="79"/>
      <c r="B118" s="40"/>
      <c r="D118" s="40"/>
      <c r="F118" s="40"/>
      <c r="H118" s="40"/>
      <c r="J118" s="40"/>
    </row>
    <row r="119" spans="1:10">
      <c r="A119" s="455" t="s">
        <v>76</v>
      </c>
    </row>
    <row r="121" spans="1:10">
      <c r="A121" s="456" t="s">
        <v>489</v>
      </c>
    </row>
    <row r="123" spans="1:10">
      <c r="A123" s="468" t="s">
        <v>226</v>
      </c>
    </row>
    <row r="125" spans="1:10" ht="20.100000000000001" customHeight="1">
      <c r="A125" s="469"/>
      <c r="B125" s="457"/>
      <c r="C125" s="933" t="s">
        <v>171</v>
      </c>
      <c r="D125" s="933"/>
      <c r="E125" s="933" t="s">
        <v>172</v>
      </c>
      <c r="F125" s="933"/>
      <c r="G125" s="933" t="s">
        <v>173</v>
      </c>
      <c r="H125" s="933"/>
      <c r="I125" s="933" t="s">
        <v>174</v>
      </c>
      <c r="J125" s="933"/>
    </row>
    <row r="126" spans="1:10" ht="38.25" customHeight="1">
      <c r="A126" s="264"/>
      <c r="B126" s="459" t="s">
        <v>109</v>
      </c>
      <c r="C126" s="459" t="s">
        <v>410</v>
      </c>
      <c r="D126" s="459" t="s">
        <v>401</v>
      </c>
      <c r="E126" s="459" t="s">
        <v>410</v>
      </c>
      <c r="F126" s="459" t="s">
        <v>401</v>
      </c>
      <c r="G126" s="459" t="s">
        <v>410</v>
      </c>
      <c r="H126" s="459" t="s">
        <v>401</v>
      </c>
      <c r="I126" s="459" t="s">
        <v>410</v>
      </c>
      <c r="J126" s="459" t="s">
        <v>401</v>
      </c>
    </row>
    <row r="127" spans="1:10">
      <c r="A127" s="460" t="s">
        <v>114</v>
      </c>
      <c r="B127" s="64">
        <v>73</v>
      </c>
      <c r="C127" s="64">
        <v>68</v>
      </c>
      <c r="D127" s="474">
        <f>C127/$B127%</f>
        <v>93.2</v>
      </c>
      <c r="E127" s="475">
        <v>4</v>
      </c>
      <c r="F127" s="474">
        <f>E127/$B127%</f>
        <v>5.5</v>
      </c>
      <c r="G127" s="466">
        <v>0</v>
      </c>
      <c r="H127" s="474">
        <v>0</v>
      </c>
      <c r="I127" s="475">
        <v>0</v>
      </c>
      <c r="J127" s="474">
        <v>0</v>
      </c>
    </row>
    <row r="128" spans="1:10">
      <c r="A128" s="79"/>
      <c r="B128" s="40"/>
      <c r="D128" s="33"/>
      <c r="F128" s="33"/>
      <c r="H128" s="33"/>
      <c r="J128" s="33"/>
    </row>
    <row r="129" spans="1:29">
      <c r="A129" s="462" t="s">
        <v>218</v>
      </c>
      <c r="B129" s="40"/>
      <c r="D129" s="33"/>
      <c r="F129" s="33"/>
      <c r="H129" s="33"/>
      <c r="J129" s="33"/>
    </row>
    <row r="130" spans="1:29" ht="15" customHeight="1">
      <c r="A130" s="79" t="s">
        <v>503</v>
      </c>
      <c r="B130" s="40">
        <v>6</v>
      </c>
      <c r="C130" s="40">
        <v>6</v>
      </c>
      <c r="D130" s="33">
        <f>C130/$B127%</f>
        <v>8.1999999999999993</v>
      </c>
      <c r="E130" s="73">
        <v>0</v>
      </c>
      <c r="F130" s="33">
        <v>0</v>
      </c>
      <c r="G130" s="40">
        <v>0</v>
      </c>
      <c r="H130" s="33">
        <v>0</v>
      </c>
      <c r="I130" s="73">
        <v>0</v>
      </c>
      <c r="J130" s="33">
        <v>0</v>
      </c>
      <c r="K130" s="461"/>
    </row>
    <row r="131" spans="1:29" ht="15" customHeight="1">
      <c r="A131" s="79" t="s">
        <v>106</v>
      </c>
      <c r="B131" s="65">
        <v>49</v>
      </c>
      <c r="C131" s="65">
        <v>47</v>
      </c>
      <c r="D131" s="33">
        <f>C131/$B127%</f>
        <v>64.400000000000006</v>
      </c>
      <c r="E131" s="73">
        <v>2</v>
      </c>
      <c r="F131" s="33">
        <f>E131/$B127%</f>
        <v>2.7</v>
      </c>
      <c r="G131" s="40">
        <v>0</v>
      </c>
      <c r="H131" s="33">
        <v>0</v>
      </c>
      <c r="I131" s="73">
        <v>0</v>
      </c>
      <c r="J131" s="33">
        <v>0</v>
      </c>
      <c r="K131" s="461"/>
    </row>
    <row r="132" spans="1:29" ht="15" customHeight="1">
      <c r="A132" s="79" t="s">
        <v>157</v>
      </c>
      <c r="B132" s="40">
        <v>17</v>
      </c>
      <c r="C132" s="40">
        <v>15</v>
      </c>
      <c r="D132" s="33">
        <f>C132/$B127%</f>
        <v>20.5</v>
      </c>
      <c r="E132" s="73">
        <v>2</v>
      </c>
      <c r="F132" s="33">
        <v>2.8</v>
      </c>
      <c r="G132" s="40">
        <v>0</v>
      </c>
      <c r="H132" s="33">
        <v>0</v>
      </c>
      <c r="I132" s="73">
        <v>0</v>
      </c>
      <c r="J132" s="33">
        <v>0</v>
      </c>
      <c r="K132" s="461"/>
    </row>
    <row r="133" spans="1:29">
      <c r="A133" s="462"/>
      <c r="B133" s="40"/>
      <c r="D133" s="33"/>
      <c r="F133" s="33"/>
      <c r="H133" s="33"/>
      <c r="J133" s="33"/>
    </row>
    <row r="134" spans="1:29">
      <c r="A134" s="462" t="s">
        <v>158</v>
      </c>
      <c r="B134" s="40"/>
      <c r="D134" s="33"/>
      <c r="F134" s="33"/>
      <c r="H134" s="33"/>
      <c r="J134" s="33"/>
    </row>
    <row r="135" spans="1:29" ht="15" customHeight="1">
      <c r="A135" s="79" t="s">
        <v>440</v>
      </c>
      <c r="B135" s="65">
        <f>C135+E135+G135+I135</f>
        <v>23</v>
      </c>
      <c r="C135" s="476">
        <v>21</v>
      </c>
      <c r="D135" s="33">
        <f>C135/$B$127%</f>
        <v>28.8</v>
      </c>
      <c r="E135" s="477">
        <v>2</v>
      </c>
      <c r="F135" s="33">
        <f>E135/$B$127%</f>
        <v>2.7</v>
      </c>
      <c r="G135" s="478">
        <v>0</v>
      </c>
      <c r="H135" s="33">
        <f>G135/$B$127%</f>
        <v>0</v>
      </c>
      <c r="I135" s="73">
        <v>0</v>
      </c>
      <c r="J135" s="33">
        <f>I135/$B$127%</f>
        <v>0</v>
      </c>
      <c r="K135" s="461"/>
    </row>
    <row r="136" spans="1:29" ht="15" customHeight="1">
      <c r="A136" s="79" t="s">
        <v>441</v>
      </c>
      <c r="B136" s="65">
        <f>C136+E136+G136+I136</f>
        <v>40</v>
      </c>
      <c r="C136" s="479">
        <v>38</v>
      </c>
      <c r="D136" s="33">
        <f>C136/$B$127%</f>
        <v>52.1</v>
      </c>
      <c r="E136" s="480">
        <v>2</v>
      </c>
      <c r="F136" s="33">
        <f>E136/$B$127%</f>
        <v>2.7</v>
      </c>
      <c r="G136" s="481">
        <v>0</v>
      </c>
      <c r="H136" s="33">
        <f>G136/$B$127%</f>
        <v>0</v>
      </c>
      <c r="I136" s="73">
        <v>0</v>
      </c>
      <c r="J136" s="33">
        <f>I136/$B$127%</f>
        <v>0</v>
      </c>
      <c r="K136" s="461"/>
    </row>
    <row r="137" spans="1:29" ht="15" customHeight="1">
      <c r="A137" s="79" t="s">
        <v>442</v>
      </c>
      <c r="B137" s="65">
        <f>C137+E137+G137+I137</f>
        <v>9</v>
      </c>
      <c r="C137" s="479">
        <v>9</v>
      </c>
      <c r="D137" s="33">
        <f>C137/$B$127%</f>
        <v>12.3</v>
      </c>
      <c r="E137" s="480">
        <v>0</v>
      </c>
      <c r="F137" s="33">
        <f>E137/$B$127%</f>
        <v>0</v>
      </c>
      <c r="G137" s="481">
        <v>0</v>
      </c>
      <c r="H137" s="33">
        <f>G137/$B$127%</f>
        <v>0</v>
      </c>
      <c r="I137" s="73">
        <v>0</v>
      </c>
      <c r="J137" s="33">
        <f>I137/$B$127%</f>
        <v>0</v>
      </c>
      <c r="K137" s="461"/>
    </row>
    <row r="138" spans="1:29">
      <c r="A138" s="79"/>
      <c r="B138" s="40"/>
      <c r="D138" s="40"/>
      <c r="F138" s="40"/>
      <c r="H138" s="40"/>
      <c r="J138" s="40"/>
    </row>
    <row r="139" spans="1:29">
      <c r="A139" s="79"/>
      <c r="B139" s="40"/>
      <c r="D139" s="40"/>
      <c r="F139" s="40"/>
      <c r="H139" s="40"/>
      <c r="J139" s="40"/>
      <c r="N139" s="45"/>
      <c r="O139" s="470"/>
      <c r="P139" s="45"/>
      <c r="Q139" s="45"/>
      <c r="R139" s="45"/>
      <c r="S139" s="45"/>
      <c r="T139" s="45"/>
      <c r="U139" s="45"/>
      <c r="V139" s="45"/>
      <c r="W139" s="45"/>
      <c r="X139" s="45"/>
      <c r="Y139" s="45"/>
      <c r="Z139" s="45"/>
      <c r="AA139" s="45"/>
      <c r="AB139" s="453"/>
      <c r="AC139" s="45"/>
    </row>
    <row r="140" spans="1:29">
      <c r="A140" s="79" t="s">
        <v>390</v>
      </c>
      <c r="B140" s="67">
        <v>1.4E-2</v>
      </c>
      <c r="D140" s="33"/>
      <c r="F140" s="40"/>
      <c r="H140" s="40"/>
      <c r="J140" s="40"/>
    </row>
    <row r="141" spans="1:29">
      <c r="A141" s="79" t="s">
        <v>448</v>
      </c>
      <c r="B141" s="67">
        <v>0.85799999999999998</v>
      </c>
      <c r="D141" s="33"/>
      <c r="F141" s="40"/>
      <c r="H141" s="40"/>
      <c r="J141" s="40"/>
    </row>
    <row r="142" spans="1:29">
      <c r="A142" s="463"/>
      <c r="B142" s="464"/>
      <c r="C142" s="464"/>
      <c r="D142" s="464"/>
      <c r="E142" s="482"/>
      <c r="F142" s="464"/>
      <c r="G142" s="464"/>
      <c r="H142" s="464"/>
      <c r="I142" s="482"/>
      <c r="J142" s="464"/>
    </row>
    <row r="143" spans="1:29">
      <c r="A143" s="79"/>
      <c r="B143" s="40"/>
      <c r="D143" s="40"/>
      <c r="F143" s="40"/>
      <c r="H143" s="40"/>
      <c r="J143" s="40"/>
    </row>
    <row r="144" spans="1:29">
      <c r="A144" s="468" t="s">
        <v>227</v>
      </c>
    </row>
    <row r="146" spans="1:11" ht="20.100000000000001" customHeight="1">
      <c r="A146" s="469"/>
      <c r="B146" s="457"/>
      <c r="C146" s="933" t="s">
        <v>171</v>
      </c>
      <c r="D146" s="933"/>
      <c r="E146" s="933" t="s">
        <v>172</v>
      </c>
      <c r="F146" s="933"/>
      <c r="G146" s="933" t="s">
        <v>173</v>
      </c>
      <c r="H146" s="933"/>
      <c r="I146" s="933" t="s">
        <v>174</v>
      </c>
      <c r="J146" s="933"/>
    </row>
    <row r="147" spans="1:11" ht="38.25" customHeight="1">
      <c r="A147" s="264"/>
      <c r="B147" s="459" t="s">
        <v>109</v>
      </c>
      <c r="C147" s="459" t="s">
        <v>410</v>
      </c>
      <c r="D147" s="459" t="s">
        <v>401</v>
      </c>
      <c r="E147" s="459" t="s">
        <v>410</v>
      </c>
      <c r="F147" s="459" t="s">
        <v>401</v>
      </c>
      <c r="G147" s="459" t="s">
        <v>410</v>
      </c>
      <c r="H147" s="459" t="s">
        <v>401</v>
      </c>
      <c r="I147" s="459" t="s">
        <v>410</v>
      </c>
      <c r="J147" s="459" t="s">
        <v>401</v>
      </c>
    </row>
    <row r="148" spans="1:11" ht="15" customHeight="1">
      <c r="A148" s="460" t="s">
        <v>114</v>
      </c>
      <c r="B148" s="64">
        <v>78</v>
      </c>
      <c r="C148" s="64">
        <v>62</v>
      </c>
      <c r="D148" s="474">
        <f>C148/$B148%</f>
        <v>79.5</v>
      </c>
      <c r="E148" s="475">
        <v>13</v>
      </c>
      <c r="F148" s="474">
        <f>E148/$B148%</f>
        <v>16.7</v>
      </c>
      <c r="G148" s="466">
        <v>2</v>
      </c>
      <c r="H148" s="474">
        <f>G148/$B148%</f>
        <v>2.6</v>
      </c>
      <c r="I148" s="475">
        <v>0</v>
      </c>
      <c r="J148" s="474">
        <v>0</v>
      </c>
      <c r="K148" s="461"/>
    </row>
    <row r="149" spans="1:11">
      <c r="A149" s="79"/>
      <c r="B149" s="40"/>
      <c r="D149" s="33"/>
      <c r="F149" s="33"/>
      <c r="H149" s="33"/>
      <c r="J149" s="33"/>
    </row>
    <row r="150" spans="1:11">
      <c r="A150" s="462" t="s">
        <v>218</v>
      </c>
      <c r="B150" s="40"/>
      <c r="D150" s="33"/>
      <c r="F150" s="33"/>
      <c r="H150" s="33"/>
      <c r="J150" s="33"/>
    </row>
    <row r="151" spans="1:11" ht="15" customHeight="1">
      <c r="A151" s="79" t="s">
        <v>503</v>
      </c>
      <c r="B151" s="40">
        <v>6</v>
      </c>
      <c r="C151" s="40">
        <v>6</v>
      </c>
      <c r="D151" s="33">
        <f>C151/$B148%</f>
        <v>7.7</v>
      </c>
      <c r="E151" s="73">
        <v>0</v>
      </c>
      <c r="F151" s="33">
        <v>0</v>
      </c>
      <c r="G151" s="40">
        <v>0</v>
      </c>
      <c r="H151" s="33">
        <v>0</v>
      </c>
      <c r="I151" s="73">
        <v>0</v>
      </c>
      <c r="J151" s="33">
        <v>0</v>
      </c>
      <c r="K151" s="461"/>
    </row>
    <row r="152" spans="1:11" ht="15" customHeight="1">
      <c r="A152" s="79" t="s">
        <v>106</v>
      </c>
      <c r="B152" s="65">
        <v>51</v>
      </c>
      <c r="C152" s="65">
        <v>41</v>
      </c>
      <c r="D152" s="33">
        <f>C152/$B148%</f>
        <v>52.6</v>
      </c>
      <c r="E152" s="73">
        <v>8</v>
      </c>
      <c r="F152" s="33">
        <f>E152/$B148%</f>
        <v>10.3</v>
      </c>
      <c r="G152" s="40">
        <v>2</v>
      </c>
      <c r="H152" s="33">
        <v>2.6</v>
      </c>
      <c r="I152" s="73">
        <v>0</v>
      </c>
      <c r="J152" s="33">
        <v>0</v>
      </c>
      <c r="K152" s="461"/>
    </row>
    <row r="153" spans="1:11" ht="15" customHeight="1">
      <c r="A153" s="79" t="s">
        <v>157</v>
      </c>
      <c r="B153" s="40">
        <v>20</v>
      </c>
      <c r="C153" s="40">
        <v>15</v>
      </c>
      <c r="D153" s="33">
        <f>C153/$B148%</f>
        <v>19.2</v>
      </c>
      <c r="E153" s="73">
        <v>5</v>
      </c>
      <c r="F153" s="33">
        <f>E153/$B148%</f>
        <v>6.4</v>
      </c>
      <c r="G153" s="40">
        <v>0</v>
      </c>
      <c r="H153" s="33">
        <v>0</v>
      </c>
      <c r="I153" s="73">
        <v>0</v>
      </c>
      <c r="J153" s="33">
        <v>0</v>
      </c>
      <c r="K153" s="461"/>
    </row>
    <row r="154" spans="1:11">
      <c r="A154" s="462"/>
      <c r="B154" s="40"/>
      <c r="D154" s="33"/>
      <c r="F154" s="33"/>
      <c r="H154" s="33"/>
      <c r="J154" s="33"/>
    </row>
    <row r="155" spans="1:11">
      <c r="A155" s="462" t="s">
        <v>158</v>
      </c>
      <c r="B155" s="40"/>
      <c r="D155" s="33"/>
      <c r="F155" s="33"/>
      <c r="H155" s="33"/>
      <c r="J155" s="33"/>
    </row>
    <row r="156" spans="1:11" ht="15" customHeight="1">
      <c r="A156" s="79" t="s">
        <v>440</v>
      </c>
      <c r="B156" s="65">
        <f>C156+E156+G156+I156</f>
        <v>23</v>
      </c>
      <c r="C156" s="476">
        <v>20</v>
      </c>
      <c r="D156" s="33">
        <f>C156/$B$148%</f>
        <v>25.6</v>
      </c>
      <c r="E156" s="477">
        <v>3</v>
      </c>
      <c r="F156" s="33">
        <f>E156/$B$148%</f>
        <v>3.8</v>
      </c>
      <c r="G156" s="478">
        <v>0</v>
      </c>
      <c r="H156" s="33">
        <f>G156/$B$148%</f>
        <v>0</v>
      </c>
      <c r="I156" s="73">
        <v>0</v>
      </c>
      <c r="J156" s="33">
        <f>I156/$B$148%</f>
        <v>0</v>
      </c>
      <c r="K156" s="461"/>
    </row>
    <row r="157" spans="1:11" ht="15" customHeight="1">
      <c r="A157" s="79" t="s">
        <v>441</v>
      </c>
      <c r="B157" s="65">
        <f>C157+E157+G157+I157</f>
        <v>41</v>
      </c>
      <c r="C157" s="479">
        <v>31</v>
      </c>
      <c r="D157" s="33">
        <f>C157/$B$148%</f>
        <v>39.700000000000003</v>
      </c>
      <c r="E157" s="480">
        <v>8</v>
      </c>
      <c r="F157" s="33">
        <f>E157/$B$148%</f>
        <v>10.3</v>
      </c>
      <c r="G157" s="481">
        <v>2</v>
      </c>
      <c r="H157" s="33">
        <f>G157/$B$148%</f>
        <v>2.6</v>
      </c>
      <c r="I157" s="73">
        <v>0</v>
      </c>
      <c r="J157" s="33">
        <f>I157/$B$148%</f>
        <v>0</v>
      </c>
      <c r="K157" s="461"/>
    </row>
    <row r="158" spans="1:11" ht="15" customHeight="1">
      <c r="A158" s="79" t="s">
        <v>442</v>
      </c>
      <c r="B158" s="65">
        <f>C158+E158+G158+I158</f>
        <v>13</v>
      </c>
      <c r="C158" s="479">
        <v>11</v>
      </c>
      <c r="D158" s="33">
        <f>C158/$B$148%</f>
        <v>14.1</v>
      </c>
      <c r="E158" s="480">
        <v>2</v>
      </c>
      <c r="F158" s="33">
        <f>E158/$B$148%</f>
        <v>2.6</v>
      </c>
      <c r="G158" s="481">
        <v>0</v>
      </c>
      <c r="H158" s="33">
        <f>G158/$B$148%</f>
        <v>0</v>
      </c>
      <c r="I158" s="73">
        <v>0</v>
      </c>
      <c r="J158" s="33">
        <f>I158/$B$148%</f>
        <v>0</v>
      </c>
      <c r="K158" s="461"/>
    </row>
    <row r="159" spans="1:11">
      <c r="A159" s="79"/>
      <c r="B159" s="40"/>
      <c r="D159" s="33"/>
      <c r="F159" s="40"/>
      <c r="H159" s="40"/>
      <c r="J159" s="40"/>
    </row>
    <row r="160" spans="1:11">
      <c r="A160" s="79"/>
      <c r="B160" s="40"/>
      <c r="D160" s="40"/>
      <c r="F160" s="40"/>
      <c r="H160" s="40"/>
      <c r="J160" s="40"/>
    </row>
    <row r="161" spans="1:10">
      <c r="A161" s="79" t="s">
        <v>390</v>
      </c>
      <c r="B161" s="67">
        <v>1.2999999999999999E-2</v>
      </c>
      <c r="D161" s="33"/>
      <c r="F161" s="40"/>
      <c r="H161" s="40"/>
      <c r="J161" s="40"/>
    </row>
    <row r="162" spans="1:10">
      <c r="A162" s="79" t="s">
        <v>449</v>
      </c>
      <c r="B162" s="67">
        <v>0.84799999999999998</v>
      </c>
      <c r="D162" s="40"/>
      <c r="F162" s="40"/>
      <c r="H162" s="40"/>
      <c r="J162" s="40"/>
    </row>
    <row r="163" spans="1:10">
      <c r="A163" s="463"/>
      <c r="B163" s="484"/>
      <c r="C163" s="464"/>
      <c r="D163" s="464"/>
      <c r="E163" s="482"/>
      <c r="F163" s="464"/>
      <c r="G163" s="464"/>
      <c r="H163" s="464"/>
      <c r="I163" s="482"/>
      <c r="J163" s="464"/>
    </row>
    <row r="165" spans="1:10">
      <c r="A165" s="462" t="s">
        <v>102</v>
      </c>
      <c r="B165" s="471"/>
      <c r="D165" s="471"/>
    </row>
    <row r="166" spans="1:10">
      <c r="A166" s="79" t="s">
        <v>107</v>
      </c>
      <c r="B166" s="40"/>
      <c r="D166" s="40"/>
    </row>
    <row r="167" spans="1:10">
      <c r="A167" s="454" t="s">
        <v>402</v>
      </c>
      <c r="B167" s="40"/>
      <c r="D167" s="40"/>
    </row>
    <row r="168" spans="1:10">
      <c r="B168" s="472"/>
      <c r="C168" s="485"/>
    </row>
    <row r="169" spans="1:10">
      <c r="A169" s="486"/>
    </row>
  </sheetData>
  <mergeCells count="17">
    <mergeCell ref="C146:D146"/>
    <mergeCell ref="E146:F146"/>
    <mergeCell ref="G146:H146"/>
    <mergeCell ref="I146:J146"/>
    <mergeCell ref="C100:D100"/>
    <mergeCell ref="E100:F100"/>
    <mergeCell ref="G100:H100"/>
    <mergeCell ref="I100:J100"/>
    <mergeCell ref="C125:D125"/>
    <mergeCell ref="E125:F125"/>
    <mergeCell ref="G125:H125"/>
    <mergeCell ref="I125:J125"/>
    <mergeCell ref="A1:B1"/>
    <mergeCell ref="C79:D79"/>
    <mergeCell ref="E79:F79"/>
    <mergeCell ref="G79:H79"/>
    <mergeCell ref="I79:J79"/>
  </mergeCells>
  <pageMargins left="0.7" right="0.7" top="0.75" bottom="0.75" header="0.3" footer="0.3"/>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1:H81"/>
  <sheetViews>
    <sheetView showGridLines="0" workbookViewId="0">
      <pane xSplit="1" ySplit="1" topLeftCell="B2" activePane="bottomRight" state="frozen"/>
      <selection pane="topRight" activeCell="B1" sqref="B1"/>
      <selection pane="bottomLeft" activeCell="A2" sqref="A2"/>
      <selection pane="bottomRight" sqref="A1:H1"/>
    </sheetView>
  </sheetViews>
  <sheetFormatPr defaultColWidth="9.140625" defaultRowHeight="15.75"/>
  <cols>
    <col min="1" max="1" width="38" style="410" customWidth="1"/>
    <col min="2" max="3" width="18.85546875" style="40" customWidth="1"/>
    <col min="4" max="4" width="18.85546875" style="33" customWidth="1"/>
    <col min="5" max="5" width="18.85546875" style="493" customWidth="1"/>
    <col min="6" max="6" width="18.85546875" style="33" customWidth="1"/>
    <col min="7" max="7" width="18.85546875" style="493" customWidth="1"/>
    <col min="8" max="8" width="18.85546875" style="33" customWidth="1"/>
    <col min="9" max="16384" width="9.140625" style="79"/>
  </cols>
  <sheetData>
    <row r="1" spans="1:8" ht="24" customHeight="1">
      <c r="A1" s="890" t="s">
        <v>492</v>
      </c>
      <c r="B1" s="890"/>
      <c r="C1" s="890"/>
      <c r="D1" s="890"/>
      <c r="E1" s="890"/>
      <c r="F1" s="890"/>
      <c r="G1" s="890"/>
      <c r="H1" s="890"/>
    </row>
    <row r="3" spans="1:8">
      <c r="A3" s="487" t="s">
        <v>215</v>
      </c>
    </row>
    <row r="5" spans="1:8">
      <c r="A5" s="488" t="s">
        <v>484</v>
      </c>
    </row>
    <row r="7" spans="1:8" ht="38.1" customHeight="1">
      <c r="A7" s="489"/>
      <c r="B7" s="457"/>
      <c r="C7" s="934" t="s">
        <v>175</v>
      </c>
      <c r="D7" s="934"/>
      <c r="E7" s="934" t="s">
        <v>176</v>
      </c>
      <c r="F7" s="934"/>
      <c r="G7" s="935" t="s">
        <v>177</v>
      </c>
      <c r="H7" s="935"/>
    </row>
    <row r="8" spans="1:8" ht="38.25" customHeight="1">
      <c r="A8" s="490"/>
      <c r="B8" s="459" t="s">
        <v>497</v>
      </c>
      <c r="C8" s="459" t="s">
        <v>410</v>
      </c>
      <c r="D8" s="459" t="s">
        <v>401</v>
      </c>
      <c r="E8" s="459" t="s">
        <v>410</v>
      </c>
      <c r="F8" s="459" t="s">
        <v>401</v>
      </c>
      <c r="G8" s="459" t="s">
        <v>410</v>
      </c>
      <c r="H8" s="459" t="s">
        <v>401</v>
      </c>
    </row>
    <row r="9" spans="1:8">
      <c r="A9" s="491" t="s">
        <v>114</v>
      </c>
      <c r="B9" s="64">
        <v>251</v>
      </c>
      <c r="C9" s="64">
        <v>125</v>
      </c>
      <c r="D9" s="474">
        <f>C9/$B9%</f>
        <v>49.8</v>
      </c>
      <c r="E9" s="501">
        <v>67</v>
      </c>
      <c r="F9" s="474">
        <f>E9/$B9%</f>
        <v>26.7</v>
      </c>
      <c r="G9" s="501">
        <v>22</v>
      </c>
      <c r="H9" s="474">
        <f>G9/$B9%</f>
        <v>8.8000000000000007</v>
      </c>
    </row>
    <row r="11" spans="1:8">
      <c r="A11" s="488" t="s">
        <v>218</v>
      </c>
    </row>
    <row r="12" spans="1:8">
      <c r="A12" s="79" t="s">
        <v>503</v>
      </c>
      <c r="B12" s="65">
        <v>39</v>
      </c>
      <c r="C12" s="502">
        <v>22</v>
      </c>
      <c r="D12" s="33">
        <f>C12/$B$9%</f>
        <v>8.8000000000000007</v>
      </c>
      <c r="E12" s="503">
        <v>12</v>
      </c>
      <c r="F12" s="33">
        <f>E12/$B$9%</f>
        <v>4.8</v>
      </c>
      <c r="G12" s="504">
        <v>5</v>
      </c>
      <c r="H12" s="33">
        <f>G12/$B$9%</f>
        <v>2</v>
      </c>
    </row>
    <row r="13" spans="1:8">
      <c r="A13" s="410" t="s">
        <v>106</v>
      </c>
      <c r="B13" s="65">
        <v>104</v>
      </c>
      <c r="C13" s="505">
        <v>65</v>
      </c>
      <c r="D13" s="33">
        <f>C13/$B$9%</f>
        <v>25.9</v>
      </c>
      <c r="E13" s="506">
        <v>27</v>
      </c>
      <c r="F13" s="33">
        <f>E13/$B$9%</f>
        <v>10.8</v>
      </c>
      <c r="G13" s="507">
        <v>12</v>
      </c>
      <c r="H13" s="33">
        <f>G13/$B$9%</f>
        <v>4.8</v>
      </c>
    </row>
    <row r="14" spans="1:8">
      <c r="A14" s="410" t="s">
        <v>157</v>
      </c>
      <c r="B14" s="65">
        <v>71</v>
      </c>
      <c r="C14" s="502">
        <v>38</v>
      </c>
      <c r="D14" s="33">
        <f>C14/$B$9%</f>
        <v>15.1</v>
      </c>
      <c r="E14" s="503">
        <v>28</v>
      </c>
      <c r="F14" s="33">
        <f>E14/$B$9%</f>
        <v>11.2</v>
      </c>
      <c r="G14" s="504">
        <v>5</v>
      </c>
      <c r="H14" s="33">
        <f>G14/$B$9%</f>
        <v>2</v>
      </c>
    </row>
    <row r="15" spans="1:8">
      <c r="A15" s="488"/>
      <c r="B15" s="65"/>
    </row>
    <row r="16" spans="1:8">
      <c r="A16" s="488" t="s">
        <v>167</v>
      </c>
    </row>
    <row r="17" spans="1:8">
      <c r="A17" s="492" t="s">
        <v>455</v>
      </c>
      <c r="B17" s="493">
        <f>C17+E17+G17</f>
        <v>61</v>
      </c>
      <c r="C17" s="508">
        <v>43</v>
      </c>
      <c r="D17" s="509">
        <f t="shared" ref="D17:D27" si="0">C17/$B$9%</f>
        <v>17.100000000000001</v>
      </c>
      <c r="E17" s="510">
        <v>13</v>
      </c>
      <c r="F17" s="509">
        <f>E17/$B$9%</f>
        <v>5.2</v>
      </c>
      <c r="G17" s="510">
        <v>5</v>
      </c>
      <c r="H17" s="509">
        <f>G17/$B$9%</f>
        <v>2</v>
      </c>
    </row>
    <row r="18" spans="1:8" ht="47.25">
      <c r="A18" s="494" t="s">
        <v>534</v>
      </c>
      <c r="B18" s="493">
        <f>C18+E18+G18</f>
        <v>3</v>
      </c>
      <c r="C18" s="508">
        <v>0</v>
      </c>
      <c r="D18" s="509">
        <f t="shared" si="0"/>
        <v>0</v>
      </c>
      <c r="E18" s="510">
        <v>1</v>
      </c>
      <c r="F18" s="509">
        <f>E18/$B$9%</f>
        <v>0.4</v>
      </c>
      <c r="G18" s="510">
        <v>2</v>
      </c>
      <c r="H18" s="509">
        <f>G18/$B$9%</f>
        <v>0.8</v>
      </c>
    </row>
    <row r="19" spans="1:8">
      <c r="A19" s="55" t="s">
        <v>457</v>
      </c>
      <c r="B19" s="495">
        <f>C19+E19+G19</f>
        <v>64</v>
      </c>
      <c r="C19" s="502">
        <v>43</v>
      </c>
      <c r="D19" s="33">
        <f t="shared" si="0"/>
        <v>17.100000000000001</v>
      </c>
      <c r="E19" s="511">
        <v>14</v>
      </c>
      <c r="F19" s="33">
        <f t="shared" ref="F19:F27" si="1">E19/$B$9%</f>
        <v>5.6</v>
      </c>
      <c r="G19" s="498">
        <v>7</v>
      </c>
      <c r="H19" s="33">
        <f t="shared" ref="H19:H27" si="2">G19/$B$9%</f>
        <v>2.8</v>
      </c>
    </row>
    <row r="20" spans="1:8">
      <c r="A20" s="496" t="s">
        <v>459</v>
      </c>
      <c r="B20" s="495"/>
      <c r="C20" s="512">
        <v>31</v>
      </c>
      <c r="D20" s="509">
        <f t="shared" si="0"/>
        <v>12.4</v>
      </c>
      <c r="E20" s="513">
        <v>20</v>
      </c>
      <c r="F20" s="509">
        <f>E20/$B$9%</f>
        <v>8</v>
      </c>
      <c r="G20" s="514">
        <v>4</v>
      </c>
      <c r="H20" s="509">
        <f>G20/$B$9%</f>
        <v>1.6</v>
      </c>
    </row>
    <row r="21" spans="1:8">
      <c r="A21" s="496" t="s">
        <v>460</v>
      </c>
      <c r="B21" s="495"/>
      <c r="C21" s="512">
        <v>2</v>
      </c>
      <c r="D21" s="509">
        <f t="shared" si="0"/>
        <v>0.8</v>
      </c>
      <c r="E21" s="513">
        <v>1</v>
      </c>
      <c r="F21" s="509">
        <f>E21/$B$9%</f>
        <v>0.4</v>
      </c>
      <c r="G21" s="514">
        <v>0</v>
      </c>
      <c r="H21" s="509">
        <f>G21/$B$9%</f>
        <v>0</v>
      </c>
    </row>
    <row r="22" spans="1:8">
      <c r="A22" s="492" t="s">
        <v>461</v>
      </c>
      <c r="B22" s="495"/>
      <c r="C22" s="512">
        <v>8</v>
      </c>
      <c r="D22" s="509">
        <f t="shared" si="0"/>
        <v>3.2</v>
      </c>
      <c r="E22" s="513">
        <v>2</v>
      </c>
      <c r="F22" s="509">
        <f>E22/$B$9%</f>
        <v>0.8</v>
      </c>
      <c r="G22" s="514">
        <v>1</v>
      </c>
      <c r="H22" s="509">
        <f>G22/$B$9%</f>
        <v>0.4</v>
      </c>
    </row>
    <row r="23" spans="1:8">
      <c r="A23" s="55" t="s">
        <v>458</v>
      </c>
      <c r="B23" s="495">
        <f>C23+E23+G23</f>
        <v>69</v>
      </c>
      <c r="C23" s="502">
        <v>41</v>
      </c>
      <c r="D23" s="33">
        <f t="shared" si="0"/>
        <v>16.3</v>
      </c>
      <c r="E23" s="511">
        <v>23</v>
      </c>
      <c r="F23" s="33">
        <f t="shared" si="1"/>
        <v>9.1999999999999993</v>
      </c>
      <c r="G23" s="498">
        <v>5</v>
      </c>
      <c r="H23" s="33">
        <f t="shared" si="2"/>
        <v>2</v>
      </c>
    </row>
    <row r="24" spans="1:8">
      <c r="A24" s="55" t="s">
        <v>105</v>
      </c>
      <c r="B24" s="495">
        <f>C24+E24+G24</f>
        <v>33</v>
      </c>
      <c r="C24" s="502">
        <v>18</v>
      </c>
      <c r="D24" s="33">
        <f t="shared" si="0"/>
        <v>7.2</v>
      </c>
      <c r="E24" s="511">
        <v>10</v>
      </c>
      <c r="F24" s="33">
        <f t="shared" si="1"/>
        <v>4</v>
      </c>
      <c r="G24" s="498">
        <v>5</v>
      </c>
      <c r="H24" s="33">
        <f t="shared" si="2"/>
        <v>2</v>
      </c>
    </row>
    <row r="25" spans="1:8">
      <c r="A25" s="55" t="s">
        <v>452</v>
      </c>
      <c r="B25" s="495">
        <f>C25+E25+G25</f>
        <v>44</v>
      </c>
      <c r="C25" s="502">
        <v>20</v>
      </c>
      <c r="D25" s="33">
        <f t="shared" si="0"/>
        <v>8</v>
      </c>
      <c r="E25" s="511">
        <v>19</v>
      </c>
      <c r="F25" s="33">
        <f t="shared" si="1"/>
        <v>7.6</v>
      </c>
      <c r="G25" s="498">
        <v>5</v>
      </c>
      <c r="H25" s="33">
        <f t="shared" si="2"/>
        <v>2</v>
      </c>
    </row>
    <row r="26" spans="1:8" ht="31.5">
      <c r="A26" s="57" t="s">
        <v>451</v>
      </c>
      <c r="B26" s="495">
        <f>C26+E26+G26</f>
        <v>1</v>
      </c>
      <c r="C26" s="502">
        <v>1</v>
      </c>
      <c r="D26" s="33">
        <f t="shared" si="0"/>
        <v>0.4</v>
      </c>
      <c r="E26" s="511">
        <v>0</v>
      </c>
      <c r="F26" s="33">
        <f t="shared" si="1"/>
        <v>0</v>
      </c>
      <c r="G26" s="498">
        <v>0</v>
      </c>
      <c r="H26" s="33">
        <f t="shared" si="2"/>
        <v>0</v>
      </c>
    </row>
    <row r="27" spans="1:8">
      <c r="A27" s="55" t="s">
        <v>196</v>
      </c>
      <c r="B27" s="495">
        <f>C27+E27+G27</f>
        <v>2</v>
      </c>
      <c r="C27" s="502">
        <v>1</v>
      </c>
      <c r="D27" s="33">
        <f t="shared" si="0"/>
        <v>0.4</v>
      </c>
      <c r="E27" s="511">
        <v>1</v>
      </c>
      <c r="F27" s="33">
        <f t="shared" si="1"/>
        <v>0.4</v>
      </c>
      <c r="G27" s="498">
        <v>0</v>
      </c>
      <c r="H27" s="33">
        <f t="shared" si="2"/>
        <v>0</v>
      </c>
    </row>
    <row r="28" spans="1:8">
      <c r="A28" s="488"/>
    </row>
    <row r="29" spans="1:8">
      <c r="A29" s="488" t="s">
        <v>158</v>
      </c>
    </row>
    <row r="30" spans="1:8">
      <c r="A30" s="410" t="s">
        <v>440</v>
      </c>
      <c r="B30" s="65">
        <f>C30+E30+G30</f>
        <v>61</v>
      </c>
      <c r="C30" s="476">
        <v>25</v>
      </c>
      <c r="D30" s="33">
        <f>C30/$B$9%</f>
        <v>10</v>
      </c>
      <c r="E30" s="477">
        <v>23</v>
      </c>
      <c r="F30" s="33">
        <f>E30/$B$9%</f>
        <v>9.1999999999999993</v>
      </c>
      <c r="G30" s="478">
        <v>13</v>
      </c>
      <c r="H30" s="33">
        <f>G30/$B$9%</f>
        <v>5.2</v>
      </c>
    </row>
    <row r="31" spans="1:8">
      <c r="A31" s="410" t="s">
        <v>441</v>
      </c>
      <c r="B31" s="65">
        <f>C31+E31+G31</f>
        <v>124</v>
      </c>
      <c r="C31" s="479">
        <v>76</v>
      </c>
      <c r="D31" s="33">
        <f>C31/$B$9%</f>
        <v>30.3</v>
      </c>
      <c r="E31" s="480">
        <v>40</v>
      </c>
      <c r="F31" s="33">
        <f>E31/$B$9%</f>
        <v>15.9</v>
      </c>
      <c r="G31" s="481">
        <v>8</v>
      </c>
      <c r="H31" s="33">
        <f>G31/$B$9%</f>
        <v>3.2</v>
      </c>
    </row>
    <row r="32" spans="1:8">
      <c r="A32" s="410" t="s">
        <v>442</v>
      </c>
      <c r="B32" s="65">
        <f>C32+E32+G32</f>
        <v>28</v>
      </c>
      <c r="C32" s="479">
        <v>23</v>
      </c>
      <c r="D32" s="33">
        <f>C32/$B$9%</f>
        <v>9.1999999999999993</v>
      </c>
      <c r="E32" s="480">
        <v>4</v>
      </c>
      <c r="F32" s="33">
        <f>E32/$B$9%</f>
        <v>1.6</v>
      </c>
      <c r="G32" s="481">
        <v>1</v>
      </c>
      <c r="H32" s="33">
        <f>G32/$B$9%</f>
        <v>0.4</v>
      </c>
    </row>
    <row r="35" spans="1:8">
      <c r="A35" s="410" t="s">
        <v>393</v>
      </c>
      <c r="B35" s="67">
        <v>0.12</v>
      </c>
    </row>
    <row r="36" spans="1:8">
      <c r="A36" s="410" t="s">
        <v>391</v>
      </c>
      <c r="B36" s="67">
        <v>2.8000000000000001E-2</v>
      </c>
    </row>
    <row r="37" spans="1:8">
      <c r="A37" s="410" t="s">
        <v>394</v>
      </c>
      <c r="B37" s="67">
        <v>0.51200000000000001</v>
      </c>
    </row>
    <row r="38" spans="1:8">
      <c r="A38" s="497"/>
      <c r="B38" s="464"/>
      <c r="C38" s="464"/>
      <c r="D38" s="71"/>
      <c r="E38" s="515"/>
      <c r="F38" s="71"/>
      <c r="G38" s="515"/>
      <c r="H38" s="71"/>
    </row>
    <row r="40" spans="1:8">
      <c r="A40" s="487" t="s">
        <v>69</v>
      </c>
    </row>
    <row r="42" spans="1:8">
      <c r="A42" s="488" t="s">
        <v>485</v>
      </c>
    </row>
    <row r="44" spans="1:8" ht="30" customHeight="1">
      <c r="A44" s="489"/>
      <c r="B44" s="457"/>
      <c r="C44" s="934" t="s">
        <v>175</v>
      </c>
      <c r="D44" s="934"/>
      <c r="E44" s="934" t="s">
        <v>176</v>
      </c>
      <c r="F44" s="934"/>
      <c r="G44" s="935" t="s">
        <v>177</v>
      </c>
      <c r="H44" s="935"/>
    </row>
    <row r="45" spans="1:8" ht="38.25" customHeight="1">
      <c r="A45" s="490"/>
      <c r="B45" s="459" t="s">
        <v>497</v>
      </c>
      <c r="C45" s="459" t="s">
        <v>410</v>
      </c>
      <c r="D45" s="459" t="s">
        <v>401</v>
      </c>
      <c r="E45" s="459" t="s">
        <v>410</v>
      </c>
      <c r="F45" s="459" t="s">
        <v>401</v>
      </c>
      <c r="G45" s="459" t="s">
        <v>410</v>
      </c>
      <c r="H45" s="459" t="s">
        <v>401</v>
      </c>
    </row>
    <row r="46" spans="1:8">
      <c r="A46" s="491" t="s">
        <v>114</v>
      </c>
      <c r="B46" s="64">
        <v>511</v>
      </c>
      <c r="C46" s="64">
        <v>104</v>
      </c>
      <c r="D46" s="474">
        <f>C46/$B46%</f>
        <v>20.399999999999999</v>
      </c>
      <c r="E46" s="501">
        <v>65</v>
      </c>
      <c r="F46" s="474">
        <f>E46/$B46%</f>
        <v>12.7</v>
      </c>
      <c r="G46" s="501">
        <v>18</v>
      </c>
      <c r="H46" s="474">
        <f>G46/$B46%</f>
        <v>3.5</v>
      </c>
    </row>
    <row r="48" spans="1:8">
      <c r="A48" s="488" t="s">
        <v>218</v>
      </c>
    </row>
    <row r="49" spans="1:8">
      <c r="A49" s="79" t="s">
        <v>503</v>
      </c>
      <c r="B49" s="498">
        <v>35</v>
      </c>
      <c r="C49" s="502">
        <v>17</v>
      </c>
      <c r="D49" s="33">
        <f>C49/$B46%</f>
        <v>3.3</v>
      </c>
      <c r="E49" s="511">
        <v>14</v>
      </c>
      <c r="F49" s="33">
        <f>E49/$B46%</f>
        <v>2.7</v>
      </c>
      <c r="G49" s="498">
        <v>4</v>
      </c>
      <c r="H49" s="33">
        <f>G49/$B46%</f>
        <v>0.8</v>
      </c>
    </row>
    <row r="50" spans="1:8">
      <c r="A50" s="410" t="s">
        <v>106</v>
      </c>
      <c r="B50" s="499">
        <v>70</v>
      </c>
      <c r="C50" s="505">
        <v>42</v>
      </c>
      <c r="D50" s="33">
        <f>C50/$B46%</f>
        <v>8.1999999999999993</v>
      </c>
      <c r="E50" s="516">
        <v>20</v>
      </c>
      <c r="F50" s="33">
        <f>E50/$B46%</f>
        <v>3.9</v>
      </c>
      <c r="G50" s="499">
        <v>8</v>
      </c>
      <c r="H50" s="33">
        <f>G50/$B46%</f>
        <v>1.6</v>
      </c>
    </row>
    <row r="51" spans="1:8">
      <c r="A51" s="410" t="s">
        <v>157</v>
      </c>
      <c r="B51" s="498">
        <v>82</v>
      </c>
      <c r="C51" s="502">
        <v>45</v>
      </c>
      <c r="D51" s="33">
        <f>C51/$B46%</f>
        <v>8.8000000000000007</v>
      </c>
      <c r="E51" s="511">
        <v>31</v>
      </c>
      <c r="F51" s="33">
        <f>E51/$B46%</f>
        <v>6.1</v>
      </c>
      <c r="G51" s="498">
        <v>6</v>
      </c>
      <c r="H51" s="33">
        <f>G51/$B46%</f>
        <v>1.2</v>
      </c>
    </row>
    <row r="52" spans="1:8">
      <c r="A52" s="488"/>
      <c r="B52" s="65"/>
      <c r="C52" s="65"/>
    </row>
    <row r="53" spans="1:8">
      <c r="A53" s="488" t="s">
        <v>167</v>
      </c>
      <c r="B53" s="65"/>
      <c r="C53" s="65"/>
    </row>
    <row r="54" spans="1:8">
      <c r="A54" s="492" t="s">
        <v>455</v>
      </c>
      <c r="B54" s="65"/>
      <c r="C54" s="517">
        <v>18</v>
      </c>
      <c r="D54" s="509">
        <f t="shared" ref="D54:D64" si="3">C54/$B$46%</f>
        <v>3.5</v>
      </c>
      <c r="E54" s="510">
        <v>13</v>
      </c>
      <c r="F54" s="509">
        <f>E54/$B$46%</f>
        <v>2.5</v>
      </c>
      <c r="G54" s="510">
        <v>3</v>
      </c>
      <c r="H54" s="509">
        <f>G54/$B$46%</f>
        <v>0.6</v>
      </c>
    </row>
    <row r="55" spans="1:8" ht="31.5">
      <c r="A55" s="494" t="s">
        <v>456</v>
      </c>
      <c r="B55" s="65"/>
      <c r="C55" s="517">
        <v>2</v>
      </c>
      <c r="D55" s="509">
        <f t="shared" si="3"/>
        <v>0.4</v>
      </c>
      <c r="E55" s="510">
        <v>0</v>
      </c>
      <c r="F55" s="509">
        <f>E55/$B$46%</f>
        <v>0</v>
      </c>
      <c r="G55" s="510">
        <v>0</v>
      </c>
      <c r="H55" s="509">
        <f>G55/$B$46%</f>
        <v>0</v>
      </c>
    </row>
    <row r="56" spans="1:8">
      <c r="A56" s="55" t="s">
        <v>457</v>
      </c>
      <c r="B56" s="65">
        <f>C56+E56+G56</f>
        <v>36</v>
      </c>
      <c r="C56" s="502">
        <v>20</v>
      </c>
      <c r="D56" s="33">
        <f t="shared" si="3"/>
        <v>3.9</v>
      </c>
      <c r="E56" s="511">
        <v>13</v>
      </c>
      <c r="F56" s="33">
        <f t="shared" ref="F56:F64" si="4">E56/$B$46%</f>
        <v>2.5</v>
      </c>
      <c r="G56" s="498">
        <v>3</v>
      </c>
      <c r="H56" s="33">
        <f t="shared" ref="H56:H64" si="5">G56/$B$46%</f>
        <v>0.6</v>
      </c>
    </row>
    <row r="57" spans="1:8">
      <c r="A57" s="496" t="s">
        <v>459</v>
      </c>
      <c r="B57" s="65"/>
      <c r="C57" s="512">
        <v>35</v>
      </c>
      <c r="D57" s="509">
        <f t="shared" si="3"/>
        <v>6.8</v>
      </c>
      <c r="E57" s="513">
        <v>12</v>
      </c>
      <c r="F57" s="509">
        <f>E57/$B$46%</f>
        <v>2.2999999999999998</v>
      </c>
      <c r="G57" s="514">
        <v>6</v>
      </c>
      <c r="H57" s="509">
        <f>G57/$B$46%</f>
        <v>1.2</v>
      </c>
    </row>
    <row r="58" spans="1:8">
      <c r="A58" s="496" t="s">
        <v>460</v>
      </c>
      <c r="B58" s="65"/>
      <c r="C58" s="512">
        <v>1</v>
      </c>
      <c r="D58" s="509">
        <f t="shared" si="3"/>
        <v>0.2</v>
      </c>
      <c r="E58" s="513">
        <v>1</v>
      </c>
      <c r="F58" s="509">
        <f>E58/$B$46%</f>
        <v>0.2</v>
      </c>
      <c r="G58" s="514">
        <v>1</v>
      </c>
      <c r="H58" s="509">
        <f>G58/$B$46%</f>
        <v>0.2</v>
      </c>
    </row>
    <row r="59" spans="1:8">
      <c r="A59" s="492" t="s">
        <v>461</v>
      </c>
      <c r="B59" s="65"/>
      <c r="C59" s="512">
        <v>8</v>
      </c>
      <c r="D59" s="509">
        <f t="shared" si="3"/>
        <v>1.6</v>
      </c>
      <c r="E59" s="513">
        <v>4</v>
      </c>
      <c r="F59" s="509">
        <f>E59/$B$46%</f>
        <v>0.8</v>
      </c>
      <c r="G59" s="514">
        <v>1</v>
      </c>
      <c r="H59" s="509">
        <f>G59/$B$46%</f>
        <v>0.2</v>
      </c>
    </row>
    <row r="60" spans="1:8">
      <c r="A60" s="55" t="s">
        <v>458</v>
      </c>
      <c r="B60" s="65">
        <f>C60+E60+G60</f>
        <v>69</v>
      </c>
      <c r="C60" s="502">
        <v>44</v>
      </c>
      <c r="D60" s="33">
        <f t="shared" si="3"/>
        <v>8.6</v>
      </c>
      <c r="E60" s="511">
        <v>17</v>
      </c>
      <c r="F60" s="33">
        <f t="shared" si="4"/>
        <v>3.3</v>
      </c>
      <c r="G60" s="498">
        <v>8</v>
      </c>
      <c r="H60" s="33">
        <f t="shared" si="5"/>
        <v>1.6</v>
      </c>
    </row>
    <row r="61" spans="1:8">
      <c r="A61" s="55" t="s">
        <v>105</v>
      </c>
      <c r="B61" s="65">
        <f>C61+E61+G61</f>
        <v>58</v>
      </c>
      <c r="C61" s="502">
        <v>29</v>
      </c>
      <c r="D61" s="33">
        <f t="shared" si="3"/>
        <v>5.7</v>
      </c>
      <c r="E61" s="511">
        <v>24</v>
      </c>
      <c r="F61" s="33">
        <f>E61/$B$46%</f>
        <v>4.7</v>
      </c>
      <c r="G61" s="498">
        <v>5</v>
      </c>
      <c r="H61" s="33">
        <f>G61/$B$46%</f>
        <v>1</v>
      </c>
    </row>
    <row r="62" spans="1:8">
      <c r="A62" s="55" t="s">
        <v>452</v>
      </c>
      <c r="B62" s="65">
        <f>C62+E62+G62</f>
        <v>21</v>
      </c>
      <c r="C62" s="502">
        <v>9</v>
      </c>
      <c r="D62" s="33">
        <f t="shared" si="3"/>
        <v>1.8</v>
      </c>
      <c r="E62" s="511">
        <v>10</v>
      </c>
      <c r="F62" s="33">
        <f t="shared" si="4"/>
        <v>2</v>
      </c>
      <c r="G62" s="498">
        <v>2</v>
      </c>
      <c r="H62" s="33">
        <f t="shared" si="5"/>
        <v>0.4</v>
      </c>
    </row>
    <row r="63" spans="1:8" ht="31.5">
      <c r="A63" s="57" t="s">
        <v>451</v>
      </c>
      <c r="B63" s="65">
        <f>C63+E63+G63</f>
        <v>0</v>
      </c>
      <c r="C63" s="502">
        <v>0</v>
      </c>
      <c r="D63" s="33">
        <f t="shared" si="3"/>
        <v>0</v>
      </c>
      <c r="E63" s="511">
        <v>0</v>
      </c>
      <c r="F63" s="33">
        <f t="shared" si="4"/>
        <v>0</v>
      </c>
      <c r="G63" s="498">
        <v>0</v>
      </c>
      <c r="H63" s="33">
        <f t="shared" si="5"/>
        <v>0</v>
      </c>
    </row>
    <row r="64" spans="1:8">
      <c r="A64" s="55" t="s">
        <v>196</v>
      </c>
      <c r="B64" s="65">
        <f>C64+E64+G64</f>
        <v>1</v>
      </c>
      <c r="C64" s="502">
        <v>1</v>
      </c>
      <c r="D64" s="33">
        <f t="shared" si="3"/>
        <v>0.2</v>
      </c>
      <c r="E64" s="511">
        <v>0</v>
      </c>
      <c r="F64" s="33">
        <f t="shared" si="4"/>
        <v>0</v>
      </c>
      <c r="G64" s="498">
        <v>0</v>
      </c>
      <c r="H64" s="33">
        <f t="shared" si="5"/>
        <v>0</v>
      </c>
    </row>
    <row r="65" spans="1:8">
      <c r="A65" s="488"/>
    </row>
    <row r="66" spans="1:8">
      <c r="A66" s="488" t="s">
        <v>158</v>
      </c>
    </row>
    <row r="67" spans="1:8">
      <c r="A67" s="410" t="s">
        <v>440</v>
      </c>
      <c r="B67" s="65">
        <f>C67+E67+G67</f>
        <v>50</v>
      </c>
      <c r="C67" s="476">
        <v>16</v>
      </c>
      <c r="D67" s="33">
        <f>C67/$B$46%</f>
        <v>3.1</v>
      </c>
      <c r="E67" s="477">
        <v>25</v>
      </c>
      <c r="F67" s="33">
        <f>E67/$B$46%</f>
        <v>4.9000000000000004</v>
      </c>
      <c r="G67" s="478">
        <v>9</v>
      </c>
      <c r="H67" s="33">
        <f>G67/$B$46%</f>
        <v>1.8</v>
      </c>
    </row>
    <row r="68" spans="1:8">
      <c r="A68" s="410" t="s">
        <v>441</v>
      </c>
      <c r="B68" s="65">
        <f>C68+E68+G68</f>
        <v>108</v>
      </c>
      <c r="C68" s="479">
        <v>64</v>
      </c>
      <c r="D68" s="33">
        <f>C68/$B$46%</f>
        <v>12.5</v>
      </c>
      <c r="E68" s="480">
        <v>36</v>
      </c>
      <c r="F68" s="33">
        <f>E68/$B$46%</f>
        <v>7</v>
      </c>
      <c r="G68" s="481">
        <v>8</v>
      </c>
      <c r="H68" s="33">
        <f>G68/$B$46%</f>
        <v>1.6</v>
      </c>
    </row>
    <row r="69" spans="1:8">
      <c r="A69" s="410" t="s">
        <v>442</v>
      </c>
      <c r="B69" s="65">
        <f>C69+E69+G69</f>
        <v>27</v>
      </c>
      <c r="C69" s="479">
        <v>22</v>
      </c>
      <c r="D69" s="33">
        <f>C69/$B$46%</f>
        <v>4.3</v>
      </c>
      <c r="E69" s="480">
        <v>4</v>
      </c>
      <c r="F69" s="33">
        <f>E69/$B$46%</f>
        <v>0.8</v>
      </c>
      <c r="G69" s="481">
        <v>1</v>
      </c>
      <c r="H69" s="33">
        <f>G69/$B$46%</f>
        <v>0.2</v>
      </c>
    </row>
    <row r="70" spans="1:8">
      <c r="B70" s="65"/>
      <c r="C70" s="65"/>
    </row>
    <row r="72" spans="1:8">
      <c r="A72" s="410" t="s">
        <v>395</v>
      </c>
      <c r="B72" s="67">
        <v>0.17599999999999999</v>
      </c>
    </row>
    <row r="73" spans="1:8">
      <c r="A73" s="410" t="s">
        <v>397</v>
      </c>
      <c r="B73" s="67">
        <v>0.45800000000000002</v>
      </c>
    </row>
    <row r="74" spans="1:8">
      <c r="A74" s="410" t="s">
        <v>396</v>
      </c>
      <c r="B74" s="67">
        <v>6.0000000000000001E-3</v>
      </c>
    </row>
    <row r="75" spans="1:8">
      <c r="A75" s="497"/>
      <c r="B75" s="464"/>
      <c r="C75" s="464"/>
      <c r="D75" s="71"/>
      <c r="E75" s="515"/>
      <c r="F75" s="71"/>
      <c r="G75" s="515"/>
      <c r="H75" s="71"/>
    </row>
    <row r="76" spans="1:8">
      <c r="A76" s="488"/>
      <c r="B76" s="471"/>
      <c r="C76" s="471"/>
      <c r="D76" s="500"/>
      <c r="E76" s="518"/>
    </row>
    <row r="77" spans="1:8">
      <c r="A77" s="488" t="s">
        <v>102</v>
      </c>
      <c r="B77" s="471"/>
      <c r="C77" s="471"/>
      <c r="D77" s="500"/>
    </row>
    <row r="78" spans="1:8">
      <c r="A78" s="410" t="s">
        <v>107</v>
      </c>
    </row>
    <row r="79" spans="1:8">
      <c r="A79" s="410" t="s">
        <v>402</v>
      </c>
    </row>
    <row r="81" spans="1:3">
      <c r="A81" s="519"/>
      <c r="B81" s="485"/>
      <c r="C81" s="485"/>
    </row>
  </sheetData>
  <mergeCells count="7">
    <mergeCell ref="A1:H1"/>
    <mergeCell ref="C7:D7"/>
    <mergeCell ref="E7:F7"/>
    <mergeCell ref="G7:H7"/>
    <mergeCell ref="C44:D44"/>
    <mergeCell ref="E44:F44"/>
    <mergeCell ref="G44:H44"/>
  </mergeCells>
  <pageMargins left="0.7" right="0.7" top="0.75" bottom="0.75" header="0.3" footer="0.3"/>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M103"/>
  <sheetViews>
    <sheetView showGridLines="0" zoomScaleNormal="100" workbookViewId="0">
      <pane xSplit="1" ySplit="1" topLeftCell="B2" activePane="bottomRight" state="frozen"/>
      <selection pane="topRight" activeCell="B1" sqref="B1"/>
      <selection pane="bottomLeft" activeCell="A2" sqref="A2"/>
      <selection pane="bottomRight" activeCell="A3" sqref="A3"/>
    </sheetView>
  </sheetViews>
  <sheetFormatPr defaultColWidth="9.140625" defaultRowHeight="15.75"/>
  <cols>
    <col min="1" max="1" width="30.42578125" style="32" customWidth="1"/>
    <col min="2" max="4" width="15.85546875" style="40" customWidth="1"/>
    <col min="5" max="5" width="15.85546875" style="493" customWidth="1"/>
    <col min="6" max="6" width="15.85546875" style="40" customWidth="1"/>
    <col min="7" max="7" width="15.85546875" style="493" customWidth="1"/>
    <col min="8" max="8" width="15.85546875" style="40" customWidth="1"/>
    <col min="9" max="9" width="15.85546875" style="493" customWidth="1"/>
    <col min="10" max="10" width="15.85546875" style="40" customWidth="1"/>
    <col min="11" max="11" width="16.85546875" style="32" customWidth="1"/>
    <col min="12" max="16384" width="9.140625" style="32"/>
  </cols>
  <sheetData>
    <row r="1" spans="1:13" s="79" customFormat="1" ht="24" customHeight="1">
      <c r="A1" s="890" t="s">
        <v>493</v>
      </c>
      <c r="B1" s="890"/>
      <c r="C1" s="890"/>
      <c r="D1" s="890"/>
      <c r="E1" s="890"/>
      <c r="F1" s="890"/>
      <c r="G1" s="890"/>
      <c r="H1" s="890"/>
      <c r="I1" s="890"/>
      <c r="J1" s="890"/>
    </row>
    <row r="3" spans="1:13">
      <c r="A3" s="520" t="s">
        <v>43</v>
      </c>
    </row>
    <row r="5" spans="1:13">
      <c r="A5" s="51" t="s">
        <v>480</v>
      </c>
    </row>
    <row r="7" spans="1:13" s="79" customFormat="1" ht="41.1" customHeight="1">
      <c r="A7" s="469"/>
      <c r="B7" s="457"/>
      <c r="C7" s="936" t="s">
        <v>385</v>
      </c>
      <c r="D7" s="936"/>
      <c r="E7" s="936" t="s">
        <v>386</v>
      </c>
      <c r="F7" s="936"/>
      <c r="G7" s="933" t="s">
        <v>178</v>
      </c>
      <c r="H7" s="933"/>
      <c r="I7" s="933" t="s">
        <v>179</v>
      </c>
      <c r="J7" s="933"/>
    </row>
    <row r="8" spans="1:13" ht="38.25" customHeight="1">
      <c r="A8" s="522"/>
      <c r="B8" s="459" t="s">
        <v>109</v>
      </c>
      <c r="C8" s="459" t="s">
        <v>410</v>
      </c>
      <c r="D8" s="459" t="s">
        <v>401</v>
      </c>
      <c r="E8" s="459" t="s">
        <v>410</v>
      </c>
      <c r="F8" s="459" t="s">
        <v>401</v>
      </c>
      <c r="G8" s="459" t="s">
        <v>410</v>
      </c>
      <c r="H8" s="459" t="s">
        <v>401</v>
      </c>
      <c r="I8" s="459" t="s">
        <v>410</v>
      </c>
      <c r="J8" s="459" t="s">
        <v>401</v>
      </c>
    </row>
    <row r="9" spans="1:13">
      <c r="A9" s="85" t="s">
        <v>114</v>
      </c>
      <c r="B9" s="64">
        <v>269</v>
      </c>
      <c r="C9" s="64">
        <v>47</v>
      </c>
      <c r="D9" s="474">
        <v>17.5</v>
      </c>
      <c r="E9" s="501">
        <v>79</v>
      </c>
      <c r="F9" s="474">
        <v>29.4</v>
      </c>
      <c r="G9" s="501">
        <v>70</v>
      </c>
      <c r="H9" s="474">
        <v>26</v>
      </c>
      <c r="I9" s="501">
        <v>6</v>
      </c>
      <c r="J9" s="474">
        <v>2.2000000000000002</v>
      </c>
      <c r="K9" s="54"/>
      <c r="M9" s="390"/>
    </row>
    <row r="10" spans="1:13">
      <c r="D10" s="33"/>
      <c r="F10" s="33"/>
      <c r="H10" s="33"/>
      <c r="J10" s="33"/>
      <c r="K10" s="54"/>
    </row>
    <row r="11" spans="1:13">
      <c r="A11" s="51" t="s">
        <v>218</v>
      </c>
      <c r="D11" s="33"/>
      <c r="F11" s="33"/>
      <c r="H11" s="33"/>
      <c r="J11" s="33"/>
      <c r="K11" s="54"/>
    </row>
    <row r="12" spans="1:13" ht="15.95" customHeight="1">
      <c r="A12" s="79" t="s">
        <v>503</v>
      </c>
      <c r="B12" s="65">
        <f>C12+E12+G12+I12</f>
        <v>29</v>
      </c>
      <c r="C12" s="65">
        <v>2</v>
      </c>
      <c r="D12" s="33">
        <f>C12/$B9%</f>
        <v>0.7</v>
      </c>
      <c r="E12" s="493">
        <v>12</v>
      </c>
      <c r="F12" s="33">
        <f>E12/$B9%</f>
        <v>4.5</v>
      </c>
      <c r="G12" s="493">
        <v>13</v>
      </c>
      <c r="H12" s="33">
        <f>G12/$B9%</f>
        <v>4.8</v>
      </c>
      <c r="I12" s="493">
        <v>2</v>
      </c>
      <c r="J12" s="33">
        <f>I12/$B9%</f>
        <v>0.7</v>
      </c>
      <c r="K12" s="54"/>
    </row>
    <row r="13" spans="1:13">
      <c r="A13" s="32" t="s">
        <v>106</v>
      </c>
      <c r="B13" s="65">
        <f>C13+E13+G13+I13</f>
        <v>106</v>
      </c>
      <c r="C13" s="65">
        <v>32</v>
      </c>
      <c r="D13" s="33">
        <f>C13/$B9%</f>
        <v>11.9</v>
      </c>
      <c r="E13" s="493">
        <v>42</v>
      </c>
      <c r="F13" s="33">
        <f>E13/$B9%</f>
        <v>15.6</v>
      </c>
      <c r="G13" s="493">
        <v>30</v>
      </c>
      <c r="H13" s="33">
        <f>G13/$B9%</f>
        <v>11.2</v>
      </c>
      <c r="I13" s="493">
        <v>2</v>
      </c>
      <c r="J13" s="33">
        <v>0.7</v>
      </c>
      <c r="K13" s="54"/>
    </row>
    <row r="14" spans="1:13">
      <c r="A14" s="32" t="s">
        <v>157</v>
      </c>
      <c r="B14" s="65">
        <f>C14+E14+G14+I14</f>
        <v>67</v>
      </c>
      <c r="C14" s="65">
        <v>13</v>
      </c>
      <c r="D14" s="33">
        <f>C14/$B9%</f>
        <v>4.8</v>
      </c>
      <c r="E14" s="493">
        <v>25</v>
      </c>
      <c r="F14" s="33">
        <f>E14/$B9%</f>
        <v>9.3000000000000007</v>
      </c>
      <c r="G14" s="493">
        <v>27</v>
      </c>
      <c r="H14" s="33">
        <f>G14/$B9%</f>
        <v>10</v>
      </c>
      <c r="I14" s="493">
        <v>2</v>
      </c>
      <c r="J14" s="33">
        <v>0.7</v>
      </c>
      <c r="K14" s="54"/>
    </row>
    <row r="15" spans="1:13">
      <c r="A15" s="51"/>
      <c r="D15" s="33"/>
      <c r="F15" s="33"/>
      <c r="H15" s="33"/>
      <c r="J15" s="33"/>
      <c r="K15" s="55"/>
    </row>
    <row r="16" spans="1:13">
      <c r="A16" s="51" t="s">
        <v>158</v>
      </c>
      <c r="D16" s="33"/>
      <c r="F16" s="33"/>
      <c r="H16" s="33"/>
      <c r="J16" s="33"/>
      <c r="K16" s="54"/>
    </row>
    <row r="17" spans="1:11">
      <c r="A17" s="410" t="s">
        <v>440</v>
      </c>
      <c r="B17" s="65">
        <f>C17+E17+G17+I17</f>
        <v>55</v>
      </c>
      <c r="C17" s="526">
        <v>5</v>
      </c>
      <c r="D17" s="33">
        <f>C17/$B$9%</f>
        <v>1.9</v>
      </c>
      <c r="E17" s="527">
        <v>20</v>
      </c>
      <c r="F17" s="33">
        <f>E17/$B$9%</f>
        <v>7.4</v>
      </c>
      <c r="G17" s="526">
        <v>25</v>
      </c>
      <c r="H17" s="33">
        <f>G17/$B$9%</f>
        <v>9.3000000000000007</v>
      </c>
      <c r="I17" s="527">
        <v>5</v>
      </c>
      <c r="J17" s="33">
        <f>I17/$B$9%</f>
        <v>1.9</v>
      </c>
      <c r="K17" s="54"/>
    </row>
    <row r="18" spans="1:11">
      <c r="A18" s="410" t="s">
        <v>441</v>
      </c>
      <c r="B18" s="65">
        <f>C18+E18+G18+I18</f>
        <v>119</v>
      </c>
      <c r="C18" s="528">
        <v>38</v>
      </c>
      <c r="D18" s="33">
        <f>C18/$B$9%</f>
        <v>14.1</v>
      </c>
      <c r="E18" s="529">
        <v>46</v>
      </c>
      <c r="F18" s="33">
        <f>E18/$B$9%</f>
        <v>17.100000000000001</v>
      </c>
      <c r="G18" s="528">
        <v>34</v>
      </c>
      <c r="H18" s="33">
        <f>G18/$B$9%</f>
        <v>12.6</v>
      </c>
      <c r="I18" s="529">
        <v>1</v>
      </c>
      <c r="J18" s="33">
        <f>I18/$B$9%</f>
        <v>0.4</v>
      </c>
      <c r="K18" s="54"/>
    </row>
    <row r="19" spans="1:11">
      <c r="A19" s="410" t="s">
        <v>442</v>
      </c>
      <c r="B19" s="65">
        <f>C19+E19+G19+I19</f>
        <v>25</v>
      </c>
      <c r="C19" s="528">
        <v>4</v>
      </c>
      <c r="D19" s="33">
        <f>C19/$B$9%</f>
        <v>1.5</v>
      </c>
      <c r="E19" s="529">
        <v>12</v>
      </c>
      <c r="F19" s="33">
        <f>E19/$B$9%</f>
        <v>4.5</v>
      </c>
      <c r="G19" s="528">
        <v>9</v>
      </c>
      <c r="H19" s="33">
        <f>G19/$B$9%</f>
        <v>3.3</v>
      </c>
      <c r="I19" s="529">
        <v>0</v>
      </c>
      <c r="J19" s="33">
        <f>I19/$B$9%</f>
        <v>0</v>
      </c>
      <c r="K19" s="54"/>
    </row>
    <row r="22" spans="1:11" s="79" customFormat="1" ht="38.1" customHeight="1">
      <c r="A22" s="82" t="s">
        <v>535</v>
      </c>
      <c r="B22" s="67">
        <v>0.19700000000000001</v>
      </c>
      <c r="D22" s="33"/>
      <c r="E22" s="493"/>
      <c r="F22" s="40"/>
      <c r="G22" s="493"/>
      <c r="H22" s="40"/>
      <c r="I22" s="493"/>
      <c r="J22" s="40"/>
    </row>
    <row r="23" spans="1:11">
      <c r="A23" s="32" t="s">
        <v>389</v>
      </c>
      <c r="B23" s="67">
        <v>5.1999999999999998E-2</v>
      </c>
      <c r="D23" s="33"/>
    </row>
    <row r="24" spans="1:11">
      <c r="A24" s="32" t="s">
        <v>398</v>
      </c>
      <c r="B24" s="67">
        <v>0.47699999999999998</v>
      </c>
      <c r="D24" s="33"/>
    </row>
    <row r="25" spans="1:11">
      <c r="A25" s="77"/>
      <c r="B25" s="464"/>
      <c r="C25" s="464"/>
      <c r="D25" s="464"/>
      <c r="E25" s="515"/>
      <c r="F25" s="464"/>
      <c r="G25" s="515"/>
      <c r="H25" s="464"/>
      <c r="I25" s="515"/>
      <c r="J25" s="464"/>
    </row>
    <row r="27" spans="1:11">
      <c r="A27" s="520" t="s">
        <v>224</v>
      </c>
    </row>
    <row r="29" spans="1:11">
      <c r="A29" s="51" t="s">
        <v>481</v>
      </c>
    </row>
    <row r="31" spans="1:11" s="79" customFormat="1" ht="42" customHeight="1">
      <c r="A31" s="469"/>
      <c r="B31" s="457"/>
      <c r="C31" s="936" t="s">
        <v>385</v>
      </c>
      <c r="D31" s="936"/>
      <c r="E31" s="936" t="s">
        <v>386</v>
      </c>
      <c r="F31" s="936"/>
      <c r="G31" s="933" t="s">
        <v>178</v>
      </c>
      <c r="H31" s="933"/>
      <c r="I31" s="933" t="s">
        <v>179</v>
      </c>
      <c r="J31" s="933"/>
    </row>
    <row r="32" spans="1:11" ht="38.25" customHeight="1">
      <c r="A32" s="522"/>
      <c r="B32" s="459" t="s">
        <v>109</v>
      </c>
      <c r="C32" s="459" t="s">
        <v>410</v>
      </c>
      <c r="D32" s="459" t="s">
        <v>401</v>
      </c>
      <c r="E32" s="459" t="s">
        <v>410</v>
      </c>
      <c r="F32" s="459" t="s">
        <v>401</v>
      </c>
      <c r="G32" s="459" t="s">
        <v>410</v>
      </c>
      <c r="H32" s="459" t="s">
        <v>401</v>
      </c>
      <c r="I32" s="459" t="s">
        <v>410</v>
      </c>
      <c r="J32" s="459" t="s">
        <v>401</v>
      </c>
    </row>
    <row r="33" spans="1:11">
      <c r="A33" s="85" t="s">
        <v>114</v>
      </c>
      <c r="B33" s="64">
        <v>264</v>
      </c>
      <c r="C33" s="64">
        <v>103</v>
      </c>
      <c r="D33" s="474">
        <f>C33/$B33%</f>
        <v>39</v>
      </c>
      <c r="E33" s="501">
        <v>58</v>
      </c>
      <c r="F33" s="474">
        <f>E33/$B33%</f>
        <v>22</v>
      </c>
      <c r="G33" s="501">
        <v>38</v>
      </c>
      <c r="H33" s="474">
        <f>G33/$B33%</f>
        <v>14.4</v>
      </c>
      <c r="I33" s="501">
        <v>3</v>
      </c>
      <c r="J33" s="474">
        <f>I33/$B33%</f>
        <v>1.1000000000000001</v>
      </c>
    </row>
    <row r="34" spans="1:11">
      <c r="D34" s="33"/>
      <c r="F34" s="33"/>
      <c r="H34" s="33"/>
      <c r="J34" s="33"/>
    </row>
    <row r="35" spans="1:11">
      <c r="A35" s="51" t="s">
        <v>218</v>
      </c>
      <c r="D35" s="33"/>
      <c r="F35" s="33"/>
      <c r="H35" s="33"/>
      <c r="J35" s="33"/>
    </row>
    <row r="36" spans="1:11">
      <c r="A36" s="79" t="s">
        <v>503</v>
      </c>
      <c r="B36" s="523">
        <f>C36+E36+G36+I36</f>
        <v>40</v>
      </c>
      <c r="C36" s="65">
        <v>24</v>
      </c>
      <c r="D36" s="33">
        <f>C36/$B$33%</f>
        <v>9.1</v>
      </c>
      <c r="E36" s="493">
        <v>12</v>
      </c>
      <c r="F36" s="530">
        <f>E36/$B$33*100</f>
        <v>4.5</v>
      </c>
      <c r="G36" s="493">
        <v>3</v>
      </c>
      <c r="H36" s="33">
        <f>G36/$B$33%</f>
        <v>1.1000000000000001</v>
      </c>
      <c r="I36" s="493">
        <v>1</v>
      </c>
      <c r="J36" s="531">
        <f>I36/$B$33*100</f>
        <v>0.4</v>
      </c>
    </row>
    <row r="37" spans="1:11">
      <c r="A37" s="32" t="s">
        <v>106</v>
      </c>
      <c r="B37" s="523">
        <f>C37+E37+G37+I37</f>
        <v>49</v>
      </c>
      <c r="C37" s="65">
        <v>24</v>
      </c>
      <c r="D37" s="33">
        <f>C37/$B$33%</f>
        <v>9.1</v>
      </c>
      <c r="E37" s="493">
        <v>16</v>
      </c>
      <c r="F37" s="530">
        <f>E37/$B$33*100</f>
        <v>6.1</v>
      </c>
      <c r="G37" s="493">
        <v>8</v>
      </c>
      <c r="H37" s="33">
        <f>G37/$B$33%</f>
        <v>3</v>
      </c>
      <c r="I37" s="493">
        <v>1</v>
      </c>
      <c r="J37" s="531">
        <f>I37/$B$33*100</f>
        <v>0.4</v>
      </c>
    </row>
    <row r="38" spans="1:11">
      <c r="A38" s="32" t="s">
        <v>157</v>
      </c>
      <c r="B38" s="523">
        <f>C38+E38+G38+I38</f>
        <v>113</v>
      </c>
      <c r="C38" s="65">
        <v>55</v>
      </c>
      <c r="D38" s="33">
        <f>C38/$B$33%</f>
        <v>20.8</v>
      </c>
      <c r="E38" s="493">
        <v>30</v>
      </c>
      <c r="F38" s="530">
        <f>E38/$B$33*100</f>
        <v>11.4</v>
      </c>
      <c r="G38" s="493">
        <v>27</v>
      </c>
      <c r="H38" s="33">
        <f>G38/$B$33%</f>
        <v>10.199999999999999</v>
      </c>
      <c r="I38" s="493">
        <v>1</v>
      </c>
      <c r="J38" s="531">
        <f>I38/$B$33*100</f>
        <v>0.4</v>
      </c>
    </row>
    <row r="39" spans="1:11">
      <c r="A39" s="51"/>
      <c r="D39" s="33"/>
      <c r="F39" s="33"/>
      <c r="H39" s="33"/>
      <c r="J39" s="33"/>
    </row>
    <row r="40" spans="1:11">
      <c r="A40" s="51" t="s">
        <v>158</v>
      </c>
      <c r="D40" s="33"/>
      <c r="F40" s="33"/>
      <c r="H40" s="33"/>
      <c r="J40" s="33"/>
    </row>
    <row r="41" spans="1:11">
      <c r="A41" s="410" t="s">
        <v>440</v>
      </c>
      <c r="B41" s="523">
        <f>C41+E41+G41+I41</f>
        <v>53</v>
      </c>
      <c r="C41" s="526">
        <v>28</v>
      </c>
      <c r="D41" s="33">
        <f>C41/$B$33%</f>
        <v>10.6</v>
      </c>
      <c r="E41" s="527">
        <v>15</v>
      </c>
      <c r="F41" s="33">
        <f>E41/$B$33%</f>
        <v>5.7</v>
      </c>
      <c r="G41" s="526">
        <v>9</v>
      </c>
      <c r="H41" s="33">
        <f>G41/$B$33%</f>
        <v>3.4</v>
      </c>
      <c r="I41" s="527">
        <v>1</v>
      </c>
      <c r="J41" s="33">
        <f>I41/$B$33%</f>
        <v>0.4</v>
      </c>
      <c r="K41" s="524"/>
    </row>
    <row r="42" spans="1:11">
      <c r="A42" s="410" t="s">
        <v>441</v>
      </c>
      <c r="B42" s="523">
        <f>C42+E42+G42+I42</f>
        <v>127</v>
      </c>
      <c r="C42" s="528">
        <v>65</v>
      </c>
      <c r="D42" s="33">
        <f>C42/$B$33%</f>
        <v>24.6</v>
      </c>
      <c r="E42" s="529">
        <v>36</v>
      </c>
      <c r="F42" s="33">
        <f>E42/$B$33%</f>
        <v>13.6</v>
      </c>
      <c r="G42" s="528">
        <v>24</v>
      </c>
      <c r="H42" s="33">
        <f>G42/$B$33%</f>
        <v>9.1</v>
      </c>
      <c r="I42" s="529">
        <v>2</v>
      </c>
      <c r="J42" s="33">
        <f>I42/$B$33%</f>
        <v>0.8</v>
      </c>
    </row>
    <row r="43" spans="1:11">
      <c r="A43" s="410" t="s">
        <v>442</v>
      </c>
      <c r="B43" s="523">
        <f>C43+E43+G43+I43</f>
        <v>20</v>
      </c>
      <c r="C43" s="528">
        <v>9</v>
      </c>
      <c r="D43" s="33">
        <f>C43/$B$33%</f>
        <v>3.4</v>
      </c>
      <c r="E43" s="529">
        <v>6</v>
      </c>
      <c r="F43" s="33">
        <f>E43/$B$33%</f>
        <v>2.2999999999999998</v>
      </c>
      <c r="G43" s="528">
        <v>5</v>
      </c>
      <c r="H43" s="33">
        <f>G43/$B$33%</f>
        <v>1.9</v>
      </c>
      <c r="I43" s="529">
        <v>0</v>
      </c>
      <c r="J43" s="33">
        <f>I43/$B$33%</f>
        <v>0</v>
      </c>
    </row>
    <row r="46" spans="1:11" s="79" customFormat="1" ht="47.25">
      <c r="A46" s="82" t="s">
        <v>544</v>
      </c>
      <c r="B46" s="67">
        <v>0.186</v>
      </c>
      <c r="D46" s="33"/>
      <c r="E46" s="493"/>
      <c r="F46" s="40"/>
      <c r="G46" s="493"/>
      <c r="H46" s="40"/>
      <c r="I46" s="493"/>
      <c r="J46" s="40"/>
    </row>
    <row r="47" spans="1:11">
      <c r="A47" s="32" t="s">
        <v>399</v>
      </c>
      <c r="B47" s="67">
        <v>4.9000000000000002E-2</v>
      </c>
      <c r="D47" s="33"/>
    </row>
    <row r="48" spans="1:11">
      <c r="A48" s="32" t="s">
        <v>400</v>
      </c>
      <c r="B48" s="67">
        <v>0.48599999999999999</v>
      </c>
      <c r="D48" s="33"/>
    </row>
    <row r="49" spans="1:10">
      <c r="A49" s="77"/>
      <c r="B49" s="464"/>
      <c r="C49" s="464"/>
      <c r="D49" s="71"/>
      <c r="E49" s="515"/>
      <c r="F49" s="464"/>
      <c r="G49" s="515"/>
      <c r="H49" s="464"/>
      <c r="I49" s="515"/>
      <c r="J49" s="464"/>
    </row>
    <row r="50" spans="1:10">
      <c r="D50" s="33"/>
    </row>
    <row r="51" spans="1:10">
      <c r="A51" s="520" t="s">
        <v>69</v>
      </c>
    </row>
    <row r="53" spans="1:10">
      <c r="A53" s="51" t="s">
        <v>482</v>
      </c>
    </row>
    <row r="55" spans="1:10" s="79" customFormat="1" ht="39" customHeight="1">
      <c r="A55" s="469"/>
      <c r="B55" s="457"/>
      <c r="C55" s="936" t="s">
        <v>385</v>
      </c>
      <c r="D55" s="936"/>
      <c r="E55" s="936" t="s">
        <v>386</v>
      </c>
      <c r="F55" s="936"/>
      <c r="G55" s="933" t="s">
        <v>178</v>
      </c>
      <c r="H55" s="933"/>
      <c r="I55" s="933" t="s">
        <v>179</v>
      </c>
      <c r="J55" s="933"/>
    </row>
    <row r="56" spans="1:10" ht="38.25" customHeight="1">
      <c r="A56" s="522"/>
      <c r="B56" s="459" t="s">
        <v>109</v>
      </c>
      <c r="C56" s="459" t="s">
        <v>410</v>
      </c>
      <c r="D56" s="459" t="s">
        <v>401</v>
      </c>
      <c r="E56" s="459" t="s">
        <v>410</v>
      </c>
      <c r="F56" s="459" t="s">
        <v>401</v>
      </c>
      <c r="G56" s="459" t="s">
        <v>410</v>
      </c>
      <c r="H56" s="459" t="s">
        <v>401</v>
      </c>
      <c r="I56" s="459" t="s">
        <v>410</v>
      </c>
      <c r="J56" s="459" t="s">
        <v>401</v>
      </c>
    </row>
    <row r="57" spans="1:10">
      <c r="A57" s="85" t="s">
        <v>114</v>
      </c>
      <c r="B57" s="64">
        <v>282</v>
      </c>
      <c r="C57" s="64">
        <v>118</v>
      </c>
      <c r="D57" s="474">
        <v>41.8</v>
      </c>
      <c r="E57" s="501">
        <v>76</v>
      </c>
      <c r="F57" s="474">
        <v>27</v>
      </c>
      <c r="G57" s="501">
        <v>30</v>
      </c>
      <c r="H57" s="474">
        <v>10.6</v>
      </c>
      <c r="I57" s="501">
        <v>4</v>
      </c>
      <c r="J57" s="474">
        <v>1.4</v>
      </c>
    </row>
    <row r="58" spans="1:10">
      <c r="D58" s="33"/>
      <c r="F58" s="33"/>
      <c r="H58" s="33"/>
      <c r="J58" s="33"/>
    </row>
    <row r="59" spans="1:10">
      <c r="A59" s="51" t="s">
        <v>218</v>
      </c>
      <c r="D59" s="33"/>
      <c r="F59" s="33"/>
      <c r="H59" s="33"/>
      <c r="J59" s="33"/>
    </row>
    <row r="60" spans="1:10">
      <c r="A60" s="79" t="s">
        <v>503</v>
      </c>
      <c r="B60" s="523">
        <f>C60+E60+G60+I60</f>
        <v>38</v>
      </c>
      <c r="C60" s="65">
        <v>17</v>
      </c>
      <c r="D60" s="33">
        <f>C60/$B$57%</f>
        <v>6</v>
      </c>
      <c r="E60" s="493">
        <v>16</v>
      </c>
      <c r="F60" s="33">
        <f>E60/$B$57%</f>
        <v>5.7</v>
      </c>
      <c r="G60" s="493">
        <v>5</v>
      </c>
      <c r="H60" s="33">
        <f>G60/$B$57%</f>
        <v>1.8</v>
      </c>
      <c r="I60" s="493">
        <v>0</v>
      </c>
      <c r="J60" s="33">
        <f>I60/$B$57%</f>
        <v>0</v>
      </c>
    </row>
    <row r="61" spans="1:10">
      <c r="A61" s="32" t="s">
        <v>106</v>
      </c>
      <c r="B61" s="523">
        <f>C61+E61+G61+I61</f>
        <v>84</v>
      </c>
      <c r="C61" s="65">
        <v>41</v>
      </c>
      <c r="D61" s="33">
        <f>C61/$B$57%</f>
        <v>14.5</v>
      </c>
      <c r="E61" s="493">
        <v>32</v>
      </c>
      <c r="F61" s="33">
        <f>E61/$B$57%</f>
        <v>11.3</v>
      </c>
      <c r="G61" s="493">
        <v>9</v>
      </c>
      <c r="H61" s="33">
        <f>G61/$B$57%</f>
        <v>3.2</v>
      </c>
      <c r="I61" s="493">
        <v>2</v>
      </c>
      <c r="J61" s="33">
        <f>I61/$B$57%</f>
        <v>0.7</v>
      </c>
    </row>
    <row r="62" spans="1:10">
      <c r="A62" s="32" t="s">
        <v>157</v>
      </c>
      <c r="B62" s="523">
        <f>C62+E62+G62+I62</f>
        <v>106</v>
      </c>
      <c r="C62" s="65">
        <v>60</v>
      </c>
      <c r="D62" s="33">
        <f>C62/$B$57%</f>
        <v>21.3</v>
      </c>
      <c r="E62" s="493">
        <v>28</v>
      </c>
      <c r="F62" s="33">
        <f>E62/$B$57%</f>
        <v>9.9</v>
      </c>
      <c r="G62" s="493">
        <v>16</v>
      </c>
      <c r="H62" s="33">
        <f>G62/$B$57%</f>
        <v>5.7</v>
      </c>
      <c r="I62" s="493">
        <v>2</v>
      </c>
      <c r="J62" s="33">
        <f>I62/$B$57%</f>
        <v>0.7</v>
      </c>
    </row>
    <row r="63" spans="1:10">
      <c r="A63" s="51"/>
      <c r="D63" s="33"/>
      <c r="F63" s="33"/>
      <c r="H63" s="33"/>
      <c r="J63" s="33"/>
    </row>
    <row r="64" spans="1:10">
      <c r="A64" s="51" t="s">
        <v>158</v>
      </c>
      <c r="D64" s="33"/>
      <c r="F64" s="33"/>
      <c r="H64" s="33"/>
      <c r="J64" s="33"/>
    </row>
    <row r="65" spans="1:11">
      <c r="A65" s="410" t="s">
        <v>440</v>
      </c>
      <c r="B65" s="523">
        <f>C65+E65+G65+I65</f>
        <v>67</v>
      </c>
      <c r="C65" s="526">
        <v>33</v>
      </c>
      <c r="D65" s="33">
        <f>C65/$B$57%</f>
        <v>11.7</v>
      </c>
      <c r="E65" s="527">
        <v>21</v>
      </c>
      <c r="F65" s="33">
        <f>E65/$B$57%</f>
        <v>7.4</v>
      </c>
      <c r="G65" s="526">
        <v>12</v>
      </c>
      <c r="H65" s="33">
        <f>G65/$B$57%</f>
        <v>4.3</v>
      </c>
      <c r="I65" s="527">
        <v>1</v>
      </c>
      <c r="J65" s="33">
        <f>I65/$B$57%</f>
        <v>0.4</v>
      </c>
    </row>
    <row r="66" spans="1:11">
      <c r="A66" s="410" t="s">
        <v>441</v>
      </c>
      <c r="B66" s="523">
        <f>C66+E66+G66+I66</f>
        <v>136</v>
      </c>
      <c r="C66" s="528">
        <v>69</v>
      </c>
      <c r="D66" s="33">
        <f>C66/$B$57%</f>
        <v>24.5</v>
      </c>
      <c r="E66" s="529">
        <v>49</v>
      </c>
      <c r="F66" s="33">
        <f>E66/$B$57%</f>
        <v>17.399999999999999</v>
      </c>
      <c r="G66" s="528">
        <v>16</v>
      </c>
      <c r="H66" s="33">
        <f>G66/$B$57%</f>
        <v>5.7</v>
      </c>
      <c r="I66" s="529">
        <v>2</v>
      </c>
      <c r="J66" s="33">
        <f>I66/$B$57%</f>
        <v>0.7</v>
      </c>
    </row>
    <row r="67" spans="1:11">
      <c r="A67" s="410" t="s">
        <v>442</v>
      </c>
      <c r="B67" s="523">
        <f>C67+E67+G67+I67</f>
        <v>22</v>
      </c>
      <c r="C67" s="528">
        <v>13</v>
      </c>
      <c r="D67" s="33">
        <f>C67/$B$57%</f>
        <v>4.5999999999999996</v>
      </c>
      <c r="E67" s="529">
        <v>6</v>
      </c>
      <c r="F67" s="33">
        <f>E67/$B$57%</f>
        <v>2.1</v>
      </c>
      <c r="G67" s="528">
        <v>2</v>
      </c>
      <c r="H67" s="33">
        <f>G67/$B$57%</f>
        <v>0.7</v>
      </c>
      <c r="I67" s="529">
        <v>1</v>
      </c>
      <c r="J67" s="33">
        <f>I67/$B$57%</f>
        <v>0.4</v>
      </c>
    </row>
    <row r="70" spans="1:11" s="79" customFormat="1" ht="47.25">
      <c r="A70" s="82" t="s">
        <v>536</v>
      </c>
      <c r="B70" s="67">
        <v>0.13800000000000001</v>
      </c>
      <c r="D70" s="33"/>
      <c r="E70" s="493"/>
      <c r="F70" s="40"/>
      <c r="G70" s="493"/>
      <c r="H70" s="40"/>
      <c r="I70" s="493"/>
      <c r="J70" s="40"/>
    </row>
    <row r="71" spans="1:11">
      <c r="A71" s="32" t="s">
        <v>403</v>
      </c>
      <c r="B71" s="67">
        <v>5.2999999999999999E-2</v>
      </c>
      <c r="D71" s="33"/>
    </row>
    <row r="72" spans="1:11">
      <c r="A72" s="32" t="s">
        <v>404</v>
      </c>
      <c r="B72" s="67">
        <v>0.45100000000000001</v>
      </c>
      <c r="D72" s="33"/>
    </row>
    <row r="73" spans="1:11">
      <c r="A73" s="77"/>
      <c r="B73" s="464"/>
      <c r="C73" s="484"/>
      <c r="D73" s="464"/>
      <c r="E73" s="515"/>
      <c r="F73" s="464"/>
      <c r="G73" s="515"/>
      <c r="H73" s="464"/>
      <c r="I73" s="515"/>
      <c r="J73" s="464"/>
    </row>
    <row r="74" spans="1:11">
      <c r="C74" s="67"/>
    </row>
    <row r="75" spans="1:11">
      <c r="A75" s="520" t="s">
        <v>76</v>
      </c>
    </row>
    <row r="77" spans="1:11">
      <c r="A77" s="51" t="s">
        <v>483</v>
      </c>
    </row>
    <row r="79" spans="1:11" s="79" customFormat="1" ht="42" customHeight="1">
      <c r="A79" s="469"/>
      <c r="B79" s="457"/>
      <c r="C79" s="936" t="s">
        <v>385</v>
      </c>
      <c r="D79" s="936"/>
      <c r="E79" s="936" t="s">
        <v>386</v>
      </c>
      <c r="F79" s="936"/>
      <c r="G79" s="933" t="s">
        <v>178</v>
      </c>
      <c r="H79" s="933"/>
      <c r="I79" s="933" t="s">
        <v>179</v>
      </c>
      <c r="J79" s="933"/>
    </row>
    <row r="80" spans="1:11" ht="38.25" customHeight="1">
      <c r="A80" s="522"/>
      <c r="B80" s="459" t="s">
        <v>109</v>
      </c>
      <c r="C80" s="459" t="s">
        <v>410</v>
      </c>
      <c r="D80" s="459" t="s">
        <v>401</v>
      </c>
      <c r="E80" s="459" t="s">
        <v>410</v>
      </c>
      <c r="F80" s="459" t="s">
        <v>401</v>
      </c>
      <c r="G80" s="459" t="s">
        <v>410</v>
      </c>
      <c r="H80" s="459" t="s">
        <v>401</v>
      </c>
      <c r="I80" s="459" t="s">
        <v>410</v>
      </c>
      <c r="J80" s="459" t="s">
        <v>401</v>
      </c>
      <c r="K80" s="32" t="s">
        <v>210</v>
      </c>
    </row>
    <row r="81" spans="1:11">
      <c r="A81" s="85" t="s">
        <v>114</v>
      </c>
      <c r="B81" s="64">
        <v>77</v>
      </c>
      <c r="C81" s="64">
        <v>41</v>
      </c>
      <c r="D81" s="474">
        <v>53.2</v>
      </c>
      <c r="E81" s="501">
        <v>14</v>
      </c>
      <c r="F81" s="474">
        <v>18.2</v>
      </c>
      <c r="G81" s="501">
        <v>9</v>
      </c>
      <c r="H81" s="474">
        <v>11.7</v>
      </c>
      <c r="I81" s="501">
        <v>1</v>
      </c>
      <c r="J81" s="474">
        <v>1.3</v>
      </c>
    </row>
    <row r="82" spans="1:11">
      <c r="D82" s="33"/>
      <c r="F82" s="33"/>
      <c r="H82" s="33"/>
      <c r="J82" s="33"/>
    </row>
    <row r="83" spans="1:11">
      <c r="A83" s="51" t="s">
        <v>218</v>
      </c>
      <c r="D83" s="33"/>
      <c r="F83" s="33"/>
      <c r="H83" s="33"/>
      <c r="J83" s="33"/>
    </row>
    <row r="84" spans="1:11">
      <c r="A84" s="79" t="s">
        <v>503</v>
      </c>
      <c r="B84" s="523">
        <f>C84+E84+G84+I84</f>
        <v>5</v>
      </c>
      <c r="C84" s="40">
        <v>3</v>
      </c>
      <c r="D84" s="33">
        <f>C84/$B$81%</f>
        <v>3.9</v>
      </c>
      <c r="E84" s="493">
        <v>1</v>
      </c>
      <c r="F84" s="33">
        <f>E84/$B$81%</f>
        <v>1.3</v>
      </c>
      <c r="G84" s="493">
        <v>1</v>
      </c>
      <c r="H84" s="33">
        <f>G84/$B$81%</f>
        <v>1.3</v>
      </c>
      <c r="I84" s="493">
        <v>0</v>
      </c>
      <c r="J84" s="33">
        <f>I84/$B$81%</f>
        <v>0</v>
      </c>
      <c r="K84" s="524"/>
    </row>
    <row r="85" spans="1:11">
      <c r="A85" s="32" t="s">
        <v>106</v>
      </c>
      <c r="B85" s="523">
        <f>C85+E85+G85+I85</f>
        <v>45</v>
      </c>
      <c r="C85" s="65">
        <v>30</v>
      </c>
      <c r="D85" s="33">
        <f>C85/$B$81%</f>
        <v>39</v>
      </c>
      <c r="E85" s="493">
        <v>8</v>
      </c>
      <c r="F85" s="33">
        <f>E85/$B$81%</f>
        <v>10.4</v>
      </c>
      <c r="G85" s="493">
        <v>6</v>
      </c>
      <c r="H85" s="33">
        <f>G85/$B$81%</f>
        <v>7.8</v>
      </c>
      <c r="I85" s="493">
        <v>1</v>
      </c>
      <c r="J85" s="33">
        <f>I85/$B$81%</f>
        <v>1.3</v>
      </c>
      <c r="K85" s="524"/>
    </row>
    <row r="86" spans="1:11">
      <c r="A86" s="32" t="s">
        <v>157</v>
      </c>
      <c r="B86" s="523">
        <f>C86+E86+G86+I86</f>
        <v>15</v>
      </c>
      <c r="C86" s="40">
        <v>8</v>
      </c>
      <c r="D86" s="33">
        <f>C86/$B$81%</f>
        <v>10.4</v>
      </c>
      <c r="E86" s="493">
        <v>5</v>
      </c>
      <c r="F86" s="33">
        <f>E86/$B$81%</f>
        <v>6.5</v>
      </c>
      <c r="G86" s="493">
        <v>2</v>
      </c>
      <c r="H86" s="33">
        <f>G86/$B$81%</f>
        <v>2.6</v>
      </c>
      <c r="I86" s="493">
        <v>0</v>
      </c>
      <c r="J86" s="33">
        <f>I86/$B$81%</f>
        <v>0</v>
      </c>
      <c r="K86" s="524"/>
    </row>
    <row r="87" spans="1:11">
      <c r="A87" s="51"/>
      <c r="D87" s="33"/>
      <c r="F87" s="33"/>
      <c r="H87" s="33"/>
      <c r="J87" s="33"/>
    </row>
    <row r="88" spans="1:11">
      <c r="A88" s="51" t="s">
        <v>158</v>
      </c>
      <c r="D88" s="33"/>
      <c r="F88" s="33"/>
      <c r="H88" s="33"/>
      <c r="J88" s="33"/>
    </row>
    <row r="89" spans="1:11">
      <c r="A89" s="410" t="s">
        <v>440</v>
      </c>
      <c r="B89" s="523">
        <f>C89+E89+G89+I89</f>
        <v>22</v>
      </c>
      <c r="C89" s="526">
        <v>16</v>
      </c>
      <c r="D89" s="33">
        <f>C89/$B$81%</f>
        <v>20.8</v>
      </c>
      <c r="E89" s="527">
        <v>4</v>
      </c>
      <c r="F89" s="33">
        <f>E89/$B$81%</f>
        <v>5.2</v>
      </c>
      <c r="G89" s="526">
        <v>1</v>
      </c>
      <c r="H89" s="33">
        <f>G89/$B$81%</f>
        <v>1.3</v>
      </c>
      <c r="I89" s="527">
        <v>1</v>
      </c>
      <c r="J89" s="33">
        <f>I89/$B$81%</f>
        <v>1.3</v>
      </c>
      <c r="K89" s="524"/>
    </row>
    <row r="90" spans="1:11">
      <c r="A90" s="410" t="s">
        <v>441</v>
      </c>
      <c r="B90" s="523">
        <f>C90+E90+G90+I90</f>
        <v>36</v>
      </c>
      <c r="C90" s="528">
        <v>18</v>
      </c>
      <c r="D90" s="33">
        <f>C90/$B$81%</f>
        <v>23.4</v>
      </c>
      <c r="E90" s="529">
        <v>10</v>
      </c>
      <c r="F90" s="33">
        <f>E90/$B$81%</f>
        <v>13</v>
      </c>
      <c r="G90" s="528">
        <v>8</v>
      </c>
      <c r="H90" s="33">
        <f>G90/$B$81%</f>
        <v>10.4</v>
      </c>
      <c r="I90" s="529">
        <v>0</v>
      </c>
      <c r="J90" s="33">
        <f>I90/$B$81%</f>
        <v>0</v>
      </c>
    </row>
    <row r="91" spans="1:11">
      <c r="A91" s="410" t="s">
        <v>442</v>
      </c>
      <c r="B91" s="523">
        <f>C91+E91+G91+I91</f>
        <v>7</v>
      </c>
      <c r="C91" s="528">
        <v>7</v>
      </c>
      <c r="D91" s="33">
        <f>C91/$B$81%</f>
        <v>9.1</v>
      </c>
      <c r="E91" s="529">
        <v>0</v>
      </c>
      <c r="F91" s="33">
        <f>E91/$B$81%</f>
        <v>0</v>
      </c>
      <c r="G91" s="528">
        <v>0</v>
      </c>
      <c r="H91" s="33">
        <f>G91/$B$81%</f>
        <v>0</v>
      </c>
      <c r="I91" s="529">
        <v>0</v>
      </c>
      <c r="J91" s="33">
        <f>I91/$B$81%</f>
        <v>0</v>
      </c>
    </row>
    <row r="94" spans="1:11" s="79" customFormat="1" ht="47.25">
      <c r="A94" s="82" t="s">
        <v>537</v>
      </c>
      <c r="B94" s="67">
        <v>0.11700000000000001</v>
      </c>
      <c r="D94" s="33"/>
      <c r="E94" s="493"/>
      <c r="F94" s="40"/>
      <c r="G94" s="493"/>
      <c r="H94" s="40"/>
      <c r="I94" s="493"/>
      <c r="J94" s="40"/>
    </row>
    <row r="95" spans="1:11">
      <c r="A95" s="32" t="s">
        <v>405</v>
      </c>
      <c r="B95" s="67">
        <v>3.9E-2</v>
      </c>
      <c r="C95" s="32"/>
      <c r="D95" s="33"/>
    </row>
    <row r="96" spans="1:11">
      <c r="A96" s="32" t="s">
        <v>406</v>
      </c>
      <c r="B96" s="67">
        <v>0.85</v>
      </c>
      <c r="C96" s="32"/>
      <c r="D96" s="33"/>
    </row>
    <row r="97" spans="1:10">
      <c r="A97" s="77"/>
      <c r="B97" s="464"/>
      <c r="C97" s="464"/>
      <c r="D97" s="464"/>
      <c r="E97" s="515"/>
      <c r="F97" s="464"/>
      <c r="G97" s="515"/>
      <c r="H97" s="464"/>
      <c r="I97" s="515"/>
      <c r="J97" s="464"/>
    </row>
    <row r="99" spans="1:10">
      <c r="A99" s="525" t="s">
        <v>102</v>
      </c>
      <c r="B99" s="471"/>
      <c r="C99" s="471"/>
      <c r="D99" s="471"/>
    </row>
    <row r="100" spans="1:10">
      <c r="A100" s="524" t="s">
        <v>107</v>
      </c>
    </row>
    <row r="101" spans="1:10">
      <c r="A101" s="524" t="s">
        <v>402</v>
      </c>
    </row>
    <row r="103" spans="1:10">
      <c r="A103" s="532"/>
      <c r="B103" s="485"/>
      <c r="C103" s="485"/>
    </row>
  </sheetData>
  <mergeCells count="17">
    <mergeCell ref="C79:D79"/>
    <mergeCell ref="E79:F79"/>
    <mergeCell ref="G79:H79"/>
    <mergeCell ref="I79:J79"/>
    <mergeCell ref="C31:D31"/>
    <mergeCell ref="E31:F31"/>
    <mergeCell ref="G31:H31"/>
    <mergeCell ref="I31:J31"/>
    <mergeCell ref="C55:D55"/>
    <mergeCell ref="E55:F55"/>
    <mergeCell ref="G55:H55"/>
    <mergeCell ref="I55:J55"/>
    <mergeCell ref="A1:J1"/>
    <mergeCell ref="C7:D7"/>
    <mergeCell ref="E7:F7"/>
    <mergeCell ref="G7:H7"/>
    <mergeCell ref="I7:J7"/>
  </mergeCells>
  <pageMargins left="0.7" right="0.7" top="0.75" bottom="0.75" header="0.3" footer="0.3"/>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S122"/>
  <sheetViews>
    <sheetView showGridLines="0" zoomScaleNormal="100" workbookViewId="0">
      <pane xSplit="1" ySplit="1" topLeftCell="B2" activePane="bottomRight" state="frozen"/>
      <selection pane="topRight" activeCell="B1" sqref="B1"/>
      <selection pane="bottomLeft" activeCell="A2" sqref="A2"/>
      <selection pane="bottomRight" activeCell="A3" sqref="A3"/>
    </sheetView>
  </sheetViews>
  <sheetFormatPr defaultColWidth="9.140625" defaultRowHeight="15.75"/>
  <cols>
    <col min="1" max="1" width="38.42578125" style="373" customWidth="1"/>
    <col min="2" max="2" width="14.85546875" style="372" customWidth="1"/>
    <col min="3" max="3" width="14.85546875" style="533" customWidth="1"/>
    <col min="4" max="4" width="14.85546875" style="534" customWidth="1"/>
    <col min="5" max="5" width="14.85546875" style="533" customWidth="1"/>
    <col min="6" max="6" width="14.85546875" style="534" customWidth="1"/>
    <col min="7" max="7" width="14.85546875" style="533" customWidth="1"/>
    <col min="8" max="8" width="14.85546875" style="534" customWidth="1"/>
    <col min="9" max="9" width="14.85546875" style="533" customWidth="1"/>
    <col min="10" max="10" width="14.85546875" style="534" customWidth="1"/>
    <col min="11" max="11" width="14.85546875" style="533" customWidth="1"/>
    <col min="12" max="12" width="14.85546875" style="534" customWidth="1"/>
    <col min="13" max="13" width="9.140625" style="372"/>
    <col min="14" max="16384" width="9.140625" style="373"/>
  </cols>
  <sheetData>
    <row r="1" spans="1:13" s="371" customFormat="1" ht="24" customHeight="1">
      <c r="A1" s="370" t="s">
        <v>542</v>
      </c>
      <c r="B1" s="372"/>
      <c r="C1" s="533"/>
      <c r="D1" s="534"/>
      <c r="E1" s="533"/>
      <c r="F1" s="534"/>
      <c r="G1" s="533"/>
      <c r="H1" s="534"/>
      <c r="I1" s="533"/>
      <c r="J1" s="534"/>
      <c r="K1" s="533"/>
      <c r="L1" s="534"/>
      <c r="M1" s="372"/>
    </row>
    <row r="3" spans="1:13">
      <c r="A3" s="412" t="s">
        <v>215</v>
      </c>
    </row>
    <row r="5" spans="1:13">
      <c r="A5" s="375" t="s">
        <v>225</v>
      </c>
    </row>
    <row r="7" spans="1:13" ht="69.95" customHeight="1">
      <c r="A7" s="535"/>
      <c r="B7" s="379"/>
      <c r="C7" s="937" t="s">
        <v>545</v>
      </c>
      <c r="D7" s="937"/>
      <c r="E7" s="937" t="s">
        <v>214</v>
      </c>
      <c r="F7" s="937"/>
      <c r="G7" s="937" t="s">
        <v>546</v>
      </c>
      <c r="H7" s="937"/>
      <c r="I7" s="937" t="s">
        <v>547</v>
      </c>
      <c r="J7" s="937"/>
      <c r="K7" s="937" t="s">
        <v>558</v>
      </c>
      <c r="L7" s="937"/>
    </row>
    <row r="8" spans="1:13" ht="36" customHeight="1">
      <c r="A8" s="369"/>
      <c r="B8" s="536" t="s">
        <v>497</v>
      </c>
      <c r="C8" s="537" t="s">
        <v>410</v>
      </c>
      <c r="D8" s="538" t="s">
        <v>401</v>
      </c>
      <c r="E8" s="537" t="s">
        <v>410</v>
      </c>
      <c r="F8" s="538" t="s">
        <v>401</v>
      </c>
      <c r="G8" s="537" t="s">
        <v>410</v>
      </c>
      <c r="H8" s="538" t="s">
        <v>401</v>
      </c>
      <c r="I8" s="537" t="s">
        <v>410</v>
      </c>
      <c r="J8" s="538" t="s">
        <v>401</v>
      </c>
      <c r="K8" s="537" t="s">
        <v>410</v>
      </c>
      <c r="L8" s="538" t="s">
        <v>401</v>
      </c>
    </row>
    <row r="9" spans="1:13" ht="15.95" customHeight="1">
      <c r="A9" s="383" t="s">
        <v>114</v>
      </c>
      <c r="B9" s="539">
        <v>265</v>
      </c>
      <c r="C9" s="540">
        <v>162</v>
      </c>
      <c r="D9" s="541">
        <v>61.1</v>
      </c>
      <c r="E9" s="540">
        <v>41</v>
      </c>
      <c r="F9" s="541">
        <v>15.5</v>
      </c>
      <c r="G9" s="540">
        <v>14</v>
      </c>
      <c r="H9" s="541">
        <v>5.3</v>
      </c>
      <c r="I9" s="540">
        <v>10</v>
      </c>
      <c r="J9" s="541">
        <v>3.8</v>
      </c>
      <c r="K9" s="540">
        <v>17</v>
      </c>
      <c r="L9" s="541">
        <v>6.4</v>
      </c>
    </row>
    <row r="10" spans="1:13" ht="15.95" customHeight="1">
      <c r="A10" s="369"/>
      <c r="B10" s="367"/>
      <c r="C10" s="400"/>
      <c r="D10" s="401"/>
      <c r="E10" s="400"/>
      <c r="F10" s="401"/>
      <c r="G10" s="400"/>
      <c r="H10" s="401"/>
      <c r="I10" s="400"/>
      <c r="J10" s="401"/>
      <c r="K10" s="400"/>
      <c r="L10" s="401"/>
    </row>
    <row r="11" spans="1:13" ht="15.95" customHeight="1">
      <c r="A11" s="368" t="s">
        <v>218</v>
      </c>
      <c r="B11" s="367"/>
      <c r="C11" s="400"/>
      <c r="D11" s="401"/>
      <c r="E11" s="400"/>
      <c r="F11" s="401"/>
      <c r="G11" s="400"/>
      <c r="H11" s="401"/>
      <c r="I11" s="400"/>
      <c r="J11" s="401"/>
      <c r="K11" s="400"/>
      <c r="L11" s="401"/>
    </row>
    <row r="12" spans="1:13" ht="15.95" customHeight="1">
      <c r="A12" s="79" t="s">
        <v>503</v>
      </c>
      <c r="B12" s="542">
        <v>48</v>
      </c>
      <c r="C12" s="400">
        <v>23</v>
      </c>
      <c r="D12" s="401">
        <f>C12/B9*100</f>
        <v>8.6999999999999993</v>
      </c>
      <c r="E12" s="400">
        <v>6</v>
      </c>
      <c r="F12" s="401">
        <f>E12/B9*100</f>
        <v>2.2999999999999998</v>
      </c>
      <c r="G12" s="400">
        <v>2</v>
      </c>
      <c r="H12" s="401">
        <f>G12/B9*100</f>
        <v>0.8</v>
      </c>
      <c r="I12" s="400">
        <v>0</v>
      </c>
      <c r="J12" s="401">
        <v>0</v>
      </c>
      <c r="K12" s="400">
        <v>5</v>
      </c>
      <c r="L12" s="401">
        <f>K12/B9*100</f>
        <v>1.9</v>
      </c>
    </row>
    <row r="13" spans="1:13" ht="15.95" customHeight="1">
      <c r="A13" s="369" t="s">
        <v>106</v>
      </c>
      <c r="B13" s="543">
        <v>124</v>
      </c>
      <c r="C13" s="400">
        <v>81</v>
      </c>
      <c r="D13" s="401">
        <f>C13/B9*100</f>
        <v>30.6</v>
      </c>
      <c r="E13" s="400">
        <v>20</v>
      </c>
      <c r="F13" s="401">
        <f>E13/B9*100</f>
        <v>7.5</v>
      </c>
      <c r="G13" s="400">
        <v>6</v>
      </c>
      <c r="H13" s="401">
        <f>G13/B9*100</f>
        <v>2.2999999999999998</v>
      </c>
      <c r="I13" s="400">
        <v>4</v>
      </c>
      <c r="J13" s="401">
        <f>I13/B9*100</f>
        <v>1.5</v>
      </c>
      <c r="K13" s="400">
        <v>9</v>
      </c>
      <c r="L13" s="401">
        <f>K13/B9*100</f>
        <v>3.4</v>
      </c>
    </row>
    <row r="14" spans="1:13" ht="15.95" customHeight="1">
      <c r="A14" s="369" t="s">
        <v>157</v>
      </c>
      <c r="B14" s="544">
        <v>93</v>
      </c>
      <c r="C14" s="400">
        <v>55</v>
      </c>
      <c r="D14" s="401">
        <f>C14/B9*100</f>
        <v>20.8</v>
      </c>
      <c r="E14" s="400">
        <v>15</v>
      </c>
      <c r="F14" s="401">
        <f>E14/B9*100</f>
        <v>5.7</v>
      </c>
      <c r="G14" s="400">
        <v>6</v>
      </c>
      <c r="H14" s="401">
        <f>G14/B9*100</f>
        <v>2.2999999999999998</v>
      </c>
      <c r="I14" s="400">
        <v>6</v>
      </c>
      <c r="J14" s="401">
        <v>2.2999999999999998</v>
      </c>
      <c r="K14" s="400">
        <v>3</v>
      </c>
      <c r="L14" s="401">
        <f>K14/B9*100</f>
        <v>1.1000000000000001</v>
      </c>
    </row>
    <row r="15" spans="1:13" ht="15.95" customHeight="1">
      <c r="A15" s="368"/>
      <c r="B15" s="367"/>
      <c r="C15" s="400"/>
      <c r="D15" s="401"/>
      <c r="E15" s="400"/>
      <c r="F15" s="401"/>
      <c r="G15" s="400"/>
      <c r="H15" s="401"/>
      <c r="I15" s="400"/>
      <c r="J15" s="401" t="s">
        <v>210</v>
      </c>
      <c r="K15" s="400"/>
      <c r="L15" s="401"/>
    </row>
    <row r="16" spans="1:13" ht="15.95" customHeight="1">
      <c r="A16" s="368" t="s">
        <v>167</v>
      </c>
      <c r="B16" s="367"/>
      <c r="C16" s="400"/>
      <c r="D16" s="401"/>
      <c r="E16" s="400"/>
      <c r="F16" s="401"/>
      <c r="G16" s="400"/>
      <c r="H16" s="401"/>
      <c r="I16" s="400"/>
      <c r="J16" s="401"/>
      <c r="K16" s="400"/>
      <c r="L16" s="401"/>
    </row>
    <row r="17" spans="1:13" ht="15.95" customHeight="1">
      <c r="A17" s="394" t="s">
        <v>455</v>
      </c>
      <c r="B17" s="366">
        <v>71</v>
      </c>
      <c r="C17" s="545">
        <v>47</v>
      </c>
      <c r="D17" s="396">
        <f>C17/B9*100</f>
        <v>17.7</v>
      </c>
      <c r="E17" s="546">
        <v>12</v>
      </c>
      <c r="F17" s="396">
        <f>E17/B9*100</f>
        <v>4.5</v>
      </c>
      <c r="G17" s="547">
        <v>3</v>
      </c>
      <c r="H17" s="396">
        <f>G17/B9*100</f>
        <v>1.1000000000000001</v>
      </c>
      <c r="I17" s="546">
        <v>2</v>
      </c>
      <c r="J17" s="396">
        <f>I17/B9*100</f>
        <v>0.8</v>
      </c>
      <c r="K17" s="547">
        <v>2</v>
      </c>
      <c r="L17" s="396">
        <f>K17/B9*100</f>
        <v>0.8</v>
      </c>
    </row>
    <row r="18" spans="1:13" s="371" customFormat="1" ht="29.1" customHeight="1">
      <c r="A18" s="397" t="s">
        <v>543</v>
      </c>
      <c r="B18" s="367">
        <v>3</v>
      </c>
      <c r="C18" s="548">
        <v>1</v>
      </c>
      <c r="D18" s="396">
        <f>C18/B9*100</f>
        <v>0.4</v>
      </c>
      <c r="E18" s="549">
        <v>2</v>
      </c>
      <c r="F18" s="396">
        <f>E18/B9*100</f>
        <v>0.8</v>
      </c>
      <c r="G18" s="550">
        <v>0</v>
      </c>
      <c r="H18" s="396">
        <v>0</v>
      </c>
      <c r="I18" s="549">
        <v>0</v>
      </c>
      <c r="J18" s="396">
        <v>0</v>
      </c>
      <c r="K18" s="550">
        <v>0</v>
      </c>
      <c r="L18" s="396">
        <v>0</v>
      </c>
      <c r="M18" s="372"/>
    </row>
    <row r="19" spans="1:13" ht="15.95" customHeight="1">
      <c r="A19" s="399" t="s">
        <v>457</v>
      </c>
      <c r="B19" s="366">
        <f>B17+B18</f>
        <v>74</v>
      </c>
      <c r="C19" s="366">
        <f>C17+C18</f>
        <v>48</v>
      </c>
      <c r="D19" s="401">
        <f>C19/$B$9%</f>
        <v>18.100000000000001</v>
      </c>
      <c r="E19" s="366">
        <f>E17+E18</f>
        <v>14</v>
      </c>
      <c r="F19" s="401">
        <f>E19/$B$9%</f>
        <v>5.3</v>
      </c>
      <c r="G19" s="366">
        <f>G17+G18</f>
        <v>3</v>
      </c>
      <c r="H19" s="401">
        <f>G19/$B$9%</f>
        <v>1.1000000000000001</v>
      </c>
      <c r="I19" s="366">
        <f>I17+I18</f>
        <v>2</v>
      </c>
      <c r="J19" s="401">
        <f>I19/$B$9%</f>
        <v>0.8</v>
      </c>
      <c r="K19" s="366">
        <f>K17+K18</f>
        <v>2</v>
      </c>
      <c r="L19" s="401">
        <f>K19/$B$9%</f>
        <v>0.8</v>
      </c>
    </row>
    <row r="20" spans="1:13" ht="15.95" customHeight="1">
      <c r="A20" s="394" t="s">
        <v>459</v>
      </c>
      <c r="B20" s="366">
        <v>72</v>
      </c>
      <c r="C20" s="551">
        <v>38</v>
      </c>
      <c r="D20" s="396">
        <f>C20/B9*100</f>
        <v>14.3</v>
      </c>
      <c r="E20" s="552">
        <v>12</v>
      </c>
      <c r="F20" s="396">
        <f>E20/B9*100</f>
        <v>4.5</v>
      </c>
      <c r="G20" s="553">
        <v>3</v>
      </c>
      <c r="H20" s="396">
        <f>G20/B9*100</f>
        <v>1.1000000000000001</v>
      </c>
      <c r="I20" s="552">
        <v>4</v>
      </c>
      <c r="J20" s="396">
        <f>I20/B9*100</f>
        <v>1.5</v>
      </c>
      <c r="K20" s="553">
        <v>5</v>
      </c>
      <c r="L20" s="396">
        <f>K20/B9*100</f>
        <v>1.9</v>
      </c>
    </row>
    <row r="21" spans="1:13" ht="15.95" customHeight="1">
      <c r="A21" s="394" t="s">
        <v>460</v>
      </c>
      <c r="B21" s="366">
        <v>4</v>
      </c>
      <c r="C21" s="551">
        <v>2</v>
      </c>
      <c r="D21" s="396">
        <f>C21/B9*100</f>
        <v>0.8</v>
      </c>
      <c r="E21" s="552">
        <v>0</v>
      </c>
      <c r="F21" s="396">
        <v>0</v>
      </c>
      <c r="G21" s="553">
        <v>1</v>
      </c>
      <c r="H21" s="396">
        <f>G21/B9*100</f>
        <v>0.4</v>
      </c>
      <c r="I21" s="552">
        <v>0</v>
      </c>
      <c r="J21" s="396">
        <v>0</v>
      </c>
      <c r="K21" s="553">
        <v>0</v>
      </c>
      <c r="L21" s="396">
        <v>0</v>
      </c>
    </row>
    <row r="22" spans="1:13" ht="15.95" customHeight="1">
      <c r="A22" s="394" t="s">
        <v>461</v>
      </c>
      <c r="B22" s="366">
        <v>19</v>
      </c>
      <c r="C22" s="551">
        <v>9</v>
      </c>
      <c r="D22" s="396">
        <f>C22/B9*100</f>
        <v>3.4</v>
      </c>
      <c r="E22" s="552">
        <v>2</v>
      </c>
      <c r="F22" s="396">
        <f>E22/B9*100</f>
        <v>0.8</v>
      </c>
      <c r="G22" s="553">
        <v>1</v>
      </c>
      <c r="H22" s="396">
        <f>G22/B9*100</f>
        <v>0.4</v>
      </c>
      <c r="I22" s="552">
        <v>1</v>
      </c>
      <c r="J22" s="396">
        <f>I22/B9*100</f>
        <v>0.4</v>
      </c>
      <c r="K22" s="553">
        <v>1</v>
      </c>
      <c r="L22" s="396">
        <f>K22/B9*100</f>
        <v>0.4</v>
      </c>
    </row>
    <row r="23" spans="1:13" ht="15.95" customHeight="1">
      <c r="A23" s="399" t="s">
        <v>458</v>
      </c>
      <c r="B23" s="366">
        <f>B20+B21+B22</f>
        <v>95</v>
      </c>
      <c r="C23" s="366">
        <f>C20+C21+C22</f>
        <v>49</v>
      </c>
      <c r="D23" s="401">
        <f>C23/$B$9%</f>
        <v>18.5</v>
      </c>
      <c r="E23" s="366">
        <f>E20+E21+E22</f>
        <v>14</v>
      </c>
      <c r="F23" s="401">
        <f>E23/$B$9%</f>
        <v>5.3</v>
      </c>
      <c r="G23" s="366">
        <f>G20+G21+G22</f>
        <v>5</v>
      </c>
      <c r="H23" s="401">
        <f>G23/$B$9%</f>
        <v>1.9</v>
      </c>
      <c r="I23" s="366">
        <f>I20+I21+I22</f>
        <v>5</v>
      </c>
      <c r="J23" s="401">
        <f>I23/$B$9%</f>
        <v>1.9</v>
      </c>
      <c r="K23" s="366">
        <f>K20+K21+K22</f>
        <v>6</v>
      </c>
      <c r="L23" s="401">
        <f>K23/$B$9%</f>
        <v>2.2999999999999998</v>
      </c>
    </row>
    <row r="24" spans="1:13" ht="15.95" customHeight="1">
      <c r="A24" s="399" t="s">
        <v>105</v>
      </c>
      <c r="B24" s="366">
        <v>37</v>
      </c>
      <c r="C24" s="554">
        <v>23</v>
      </c>
      <c r="D24" s="401">
        <f>C24/B9*100</f>
        <v>8.6999999999999993</v>
      </c>
      <c r="E24" s="555">
        <v>4</v>
      </c>
      <c r="F24" s="401">
        <f>E24/B9*100</f>
        <v>1.5</v>
      </c>
      <c r="G24" s="542">
        <v>3</v>
      </c>
      <c r="H24" s="401">
        <f>G24/B9*100</f>
        <v>1.1000000000000001</v>
      </c>
      <c r="I24" s="555">
        <v>2</v>
      </c>
      <c r="J24" s="401">
        <f>I24/B9*100</f>
        <v>0.8</v>
      </c>
      <c r="K24" s="542">
        <v>5</v>
      </c>
      <c r="L24" s="401">
        <f>K24/B9*100</f>
        <v>1.9</v>
      </c>
    </row>
    <row r="25" spans="1:13" ht="15.95" customHeight="1">
      <c r="A25" s="399" t="s">
        <v>220</v>
      </c>
      <c r="B25" s="366">
        <v>55</v>
      </c>
      <c r="C25" s="554">
        <v>38</v>
      </c>
      <c r="D25" s="401">
        <f>C25/B9*100</f>
        <v>14.3</v>
      </c>
      <c r="E25" s="555">
        <v>9</v>
      </c>
      <c r="F25" s="401">
        <f>E25/B9*100</f>
        <v>3.4</v>
      </c>
      <c r="G25" s="542">
        <v>3</v>
      </c>
      <c r="H25" s="401">
        <f>G25/B9*100</f>
        <v>1.1000000000000001</v>
      </c>
      <c r="I25" s="555">
        <v>1</v>
      </c>
      <c r="J25" s="401">
        <f>I25/B9*100</f>
        <v>0.4</v>
      </c>
      <c r="K25" s="542">
        <v>4</v>
      </c>
      <c r="L25" s="401">
        <f>K25/B9*100</f>
        <v>1.5</v>
      </c>
    </row>
    <row r="26" spans="1:13" s="371" customFormat="1" ht="30.95" customHeight="1">
      <c r="A26" s="402" t="s">
        <v>451</v>
      </c>
      <c r="B26" s="366">
        <v>1</v>
      </c>
      <c r="C26" s="556">
        <v>1</v>
      </c>
      <c r="D26" s="401">
        <f>C26/B9*100</f>
        <v>0.4</v>
      </c>
      <c r="E26" s="557">
        <v>0</v>
      </c>
      <c r="F26" s="401">
        <v>0</v>
      </c>
      <c r="G26" s="558">
        <v>0</v>
      </c>
      <c r="H26" s="401">
        <v>0</v>
      </c>
      <c r="I26" s="557">
        <v>0</v>
      </c>
      <c r="J26" s="401">
        <v>0</v>
      </c>
      <c r="K26" s="558">
        <v>0</v>
      </c>
      <c r="L26" s="401">
        <v>0</v>
      </c>
      <c r="M26" s="372"/>
    </row>
    <row r="27" spans="1:13" ht="15.95" customHeight="1">
      <c r="A27" s="399" t="s">
        <v>196</v>
      </c>
      <c r="B27" s="366">
        <v>2</v>
      </c>
      <c r="C27" s="554">
        <v>2</v>
      </c>
      <c r="D27" s="401">
        <f>C27/B9*100</f>
        <v>0.8</v>
      </c>
      <c r="E27" s="555">
        <v>0</v>
      </c>
      <c r="F27" s="401">
        <v>0</v>
      </c>
      <c r="G27" s="542">
        <v>0</v>
      </c>
      <c r="H27" s="401">
        <v>0</v>
      </c>
      <c r="I27" s="555">
        <v>0</v>
      </c>
      <c r="J27" s="401">
        <v>0</v>
      </c>
      <c r="K27" s="542">
        <v>0</v>
      </c>
      <c r="L27" s="401">
        <v>0</v>
      </c>
    </row>
    <row r="28" spans="1:13" ht="15.95" customHeight="1">
      <c r="A28" s="368"/>
      <c r="B28" s="367"/>
      <c r="C28" s="400"/>
      <c r="D28" s="401"/>
      <c r="E28" s="400"/>
      <c r="F28" s="401"/>
      <c r="G28" s="559"/>
      <c r="H28" s="401"/>
      <c r="I28" s="400"/>
      <c r="J28" s="401"/>
      <c r="K28" s="400"/>
      <c r="L28" s="401"/>
    </row>
    <row r="29" spans="1:13" ht="15.95" customHeight="1">
      <c r="A29" s="368" t="s">
        <v>158</v>
      </c>
      <c r="B29" s="367"/>
      <c r="C29" s="400"/>
      <c r="D29" s="401"/>
      <c r="E29" s="400"/>
      <c r="F29" s="401"/>
      <c r="G29" s="400"/>
      <c r="H29" s="401"/>
      <c r="I29" s="400"/>
      <c r="J29" s="401"/>
      <c r="K29" s="400"/>
      <c r="L29" s="401"/>
    </row>
    <row r="30" spans="1:13" ht="15.95" customHeight="1">
      <c r="A30" s="369" t="s">
        <v>113</v>
      </c>
      <c r="B30" s="366">
        <v>19</v>
      </c>
      <c r="C30" s="400">
        <v>14</v>
      </c>
      <c r="D30" s="401">
        <f>C30/B9*100</f>
        <v>5.3</v>
      </c>
      <c r="E30" s="400">
        <v>2</v>
      </c>
      <c r="F30" s="401">
        <f>E30/B9*100</f>
        <v>0.8</v>
      </c>
      <c r="G30" s="400">
        <v>1</v>
      </c>
      <c r="H30" s="401">
        <f>G30/B9*100</f>
        <v>0.4</v>
      </c>
      <c r="I30" s="400">
        <v>0</v>
      </c>
      <c r="J30" s="401">
        <v>0</v>
      </c>
      <c r="K30" s="400">
        <v>1</v>
      </c>
      <c r="L30" s="401">
        <f>K30/B9*100</f>
        <v>0.4</v>
      </c>
    </row>
    <row r="31" spans="1:13" ht="15.95" customHeight="1">
      <c r="A31" s="369" t="s">
        <v>524</v>
      </c>
      <c r="B31" s="366">
        <v>124</v>
      </c>
      <c r="C31" s="400">
        <v>78</v>
      </c>
      <c r="D31" s="401">
        <f>C31/B9*100</f>
        <v>29.4</v>
      </c>
      <c r="E31" s="400">
        <v>17</v>
      </c>
      <c r="F31" s="401">
        <f>E31/B9*100</f>
        <v>6.4</v>
      </c>
      <c r="G31" s="400">
        <v>7</v>
      </c>
      <c r="H31" s="401">
        <f>G31/B9*100</f>
        <v>2.6</v>
      </c>
      <c r="I31" s="400">
        <v>7</v>
      </c>
      <c r="J31" s="401">
        <f>I31/B9*100</f>
        <v>2.6</v>
      </c>
      <c r="K31" s="400">
        <v>9</v>
      </c>
      <c r="L31" s="401">
        <f>K31/B9*100</f>
        <v>3.4</v>
      </c>
    </row>
    <row r="32" spans="1:13" ht="15.95" customHeight="1">
      <c r="A32" s="369" t="s">
        <v>159</v>
      </c>
      <c r="B32" s="366">
        <v>119</v>
      </c>
      <c r="C32" s="400">
        <v>69</v>
      </c>
      <c r="D32" s="401">
        <f>C32/B9*100</f>
        <v>26</v>
      </c>
      <c r="E32" s="400">
        <v>22</v>
      </c>
      <c r="F32" s="401">
        <f>E32/B9*100</f>
        <v>8.3000000000000007</v>
      </c>
      <c r="G32" s="400">
        <v>6</v>
      </c>
      <c r="H32" s="401">
        <f>G32/B9*100</f>
        <v>2.2999999999999998</v>
      </c>
      <c r="I32" s="400">
        <v>3</v>
      </c>
      <c r="J32" s="401">
        <f>I32/B9*100</f>
        <v>1.1000000000000001</v>
      </c>
      <c r="K32" s="400">
        <v>6</v>
      </c>
      <c r="L32" s="401">
        <f>K32/B9*100</f>
        <v>2.2999999999999998</v>
      </c>
    </row>
    <row r="33" spans="1:19" ht="15.95" customHeight="1">
      <c r="A33" s="369"/>
      <c r="B33" s="366"/>
      <c r="C33" s="400"/>
      <c r="D33" s="401"/>
      <c r="E33" s="400"/>
      <c r="F33" s="401"/>
      <c r="G33" s="400"/>
      <c r="H33" s="401"/>
      <c r="I33" s="400"/>
      <c r="J33" s="401"/>
      <c r="K33" s="400"/>
      <c r="L33" s="401"/>
    </row>
    <row r="34" spans="1:19" ht="15.95" customHeight="1">
      <c r="A34" s="51" t="s">
        <v>180</v>
      </c>
      <c r="B34" s="366"/>
      <c r="C34" s="400"/>
      <c r="D34" s="401"/>
      <c r="E34" s="400"/>
      <c r="F34" s="401"/>
      <c r="G34" s="400"/>
      <c r="H34" s="401"/>
      <c r="I34" s="400"/>
      <c r="J34" s="401"/>
      <c r="K34" s="400"/>
      <c r="L34" s="401"/>
    </row>
    <row r="35" spans="1:19" ht="15.95" customHeight="1">
      <c r="A35" s="32" t="s">
        <v>113</v>
      </c>
      <c r="B35" s="366">
        <v>72</v>
      </c>
      <c r="C35" s="400">
        <v>32</v>
      </c>
      <c r="D35" s="401">
        <f>C35/B9*100</f>
        <v>12.1</v>
      </c>
      <c r="E35" s="400">
        <v>19</v>
      </c>
      <c r="F35" s="401">
        <f>E35/B9*100</f>
        <v>7.2</v>
      </c>
      <c r="G35" s="400">
        <v>5</v>
      </c>
      <c r="H35" s="401">
        <f>G35/B9*100</f>
        <v>1.9</v>
      </c>
      <c r="I35" s="400">
        <v>3</v>
      </c>
      <c r="J35" s="401">
        <f>I35/B9*100</f>
        <v>1.1000000000000001</v>
      </c>
      <c r="K35" s="400">
        <v>7</v>
      </c>
      <c r="L35" s="401">
        <f>K35/B9*100</f>
        <v>2.6</v>
      </c>
    </row>
    <row r="36" spans="1:19" ht="15.95" customHeight="1">
      <c r="A36" s="32" t="s">
        <v>453</v>
      </c>
      <c r="B36" s="366">
        <v>149</v>
      </c>
      <c r="C36" s="400">
        <v>104</v>
      </c>
      <c r="D36" s="401">
        <f>C36/B9*100</f>
        <v>39.200000000000003</v>
      </c>
      <c r="E36" s="400">
        <v>20</v>
      </c>
      <c r="F36" s="401">
        <f>E36/B9*100</f>
        <v>7.5</v>
      </c>
      <c r="G36" s="400">
        <v>8</v>
      </c>
      <c r="H36" s="401">
        <f>G36/B9*100</f>
        <v>3</v>
      </c>
      <c r="I36" s="400">
        <v>5</v>
      </c>
      <c r="J36" s="401">
        <f>I36/B9*100</f>
        <v>1.9</v>
      </c>
      <c r="K36" s="400">
        <v>5</v>
      </c>
      <c r="L36" s="401">
        <f>K36/B9*100</f>
        <v>1.9</v>
      </c>
      <c r="S36" s="373" t="s">
        <v>210</v>
      </c>
    </row>
    <row r="37" spans="1:19" ht="15.95" customHeight="1">
      <c r="A37" s="32" t="s">
        <v>159</v>
      </c>
      <c r="B37" s="367">
        <v>41</v>
      </c>
      <c r="C37" s="400">
        <v>25</v>
      </c>
      <c r="D37" s="401">
        <f>C37/B9*100</f>
        <v>9.4</v>
      </c>
      <c r="E37" s="400">
        <v>2</v>
      </c>
      <c r="F37" s="401">
        <f>E37/B9*100</f>
        <v>0.8</v>
      </c>
      <c r="G37" s="400">
        <v>1</v>
      </c>
      <c r="H37" s="401">
        <f>G37/B9*100</f>
        <v>0.4</v>
      </c>
      <c r="I37" s="400">
        <v>2</v>
      </c>
      <c r="J37" s="401">
        <f>I37/B9*100</f>
        <v>0.8</v>
      </c>
      <c r="K37" s="400">
        <v>4</v>
      </c>
      <c r="L37" s="401">
        <f>K37/B9*100</f>
        <v>1.5</v>
      </c>
    </row>
    <row r="38" spans="1:19" ht="15.95" customHeight="1">
      <c r="A38" s="369"/>
      <c r="B38" s="367"/>
      <c r="C38" s="400"/>
      <c r="D38" s="401"/>
      <c r="E38" s="400"/>
      <c r="F38" s="401"/>
      <c r="G38" s="400"/>
      <c r="H38" s="401"/>
      <c r="I38" s="400"/>
      <c r="J38" s="401"/>
      <c r="K38" s="400"/>
      <c r="L38" s="401"/>
    </row>
    <row r="39" spans="1:19" ht="15.95" customHeight="1">
      <c r="A39" s="369" t="s">
        <v>538</v>
      </c>
      <c r="B39" s="560">
        <v>7.9000000000000001E-2</v>
      </c>
      <c r="C39" s="400"/>
      <c r="D39" s="401"/>
      <c r="E39" s="400"/>
      <c r="F39" s="401"/>
      <c r="G39" s="400"/>
      <c r="H39" s="401"/>
      <c r="I39" s="400"/>
      <c r="J39" s="401"/>
      <c r="K39" s="400"/>
      <c r="L39" s="401"/>
    </row>
    <row r="40" spans="1:19" ht="15.95" customHeight="1">
      <c r="A40" s="369" t="s">
        <v>539</v>
      </c>
      <c r="B40" s="560">
        <v>0.48399999999999999</v>
      </c>
      <c r="C40" s="400"/>
      <c r="D40" s="401"/>
      <c r="E40" s="400"/>
      <c r="F40" s="401"/>
      <c r="G40" s="400"/>
      <c r="H40" s="401"/>
      <c r="I40" s="400"/>
      <c r="J40" s="401"/>
      <c r="K40" s="400"/>
      <c r="L40" s="401"/>
    </row>
    <row r="41" spans="1:19" ht="15.95" customHeight="1">
      <c r="A41" s="376"/>
      <c r="B41" s="561"/>
      <c r="C41" s="562"/>
      <c r="D41" s="563"/>
      <c r="E41" s="562"/>
      <c r="F41" s="563"/>
      <c r="G41" s="562"/>
      <c r="H41" s="563"/>
      <c r="I41" s="562"/>
      <c r="J41" s="563"/>
      <c r="K41" s="562"/>
      <c r="L41" s="563"/>
    </row>
    <row r="42" spans="1:19" ht="15.95" customHeight="1">
      <c r="A42" s="369"/>
      <c r="B42" s="367"/>
      <c r="C42" s="400"/>
      <c r="D42" s="401"/>
      <c r="E42" s="400"/>
      <c r="F42" s="401"/>
      <c r="G42" s="400"/>
      <c r="H42" s="401"/>
      <c r="I42" s="400"/>
      <c r="J42" s="401"/>
      <c r="K42" s="400"/>
      <c r="L42" s="401"/>
    </row>
    <row r="43" spans="1:19" ht="15.95" customHeight="1">
      <c r="A43" s="412" t="s">
        <v>59</v>
      </c>
    </row>
    <row r="44" spans="1:19" ht="15.95" customHeight="1"/>
    <row r="45" spans="1:19" ht="15.95" customHeight="1">
      <c r="A45" s="375" t="s">
        <v>680</v>
      </c>
    </row>
    <row r="46" spans="1:19" ht="15.95" customHeight="1"/>
    <row r="47" spans="1:19" s="318" customFormat="1" ht="69.95" customHeight="1">
      <c r="A47" s="564"/>
      <c r="B47" s="565"/>
      <c r="C47" s="937" t="s">
        <v>550</v>
      </c>
      <c r="D47" s="937"/>
      <c r="E47" s="937" t="s">
        <v>551</v>
      </c>
      <c r="F47" s="937"/>
      <c r="G47" s="937" t="s">
        <v>552</v>
      </c>
      <c r="H47" s="937"/>
      <c r="I47" s="937" t="s">
        <v>553</v>
      </c>
      <c r="J47" s="937"/>
      <c r="K47" s="566"/>
      <c r="L47" s="567"/>
      <c r="M47" s="321"/>
    </row>
    <row r="48" spans="1:19" ht="36" customHeight="1">
      <c r="A48" s="369"/>
      <c r="B48" s="536" t="s">
        <v>549</v>
      </c>
      <c r="C48" s="537" t="s">
        <v>410</v>
      </c>
      <c r="D48" s="538" t="s">
        <v>401</v>
      </c>
      <c r="E48" s="537" t="s">
        <v>410</v>
      </c>
      <c r="F48" s="538" t="s">
        <v>401</v>
      </c>
      <c r="G48" s="537" t="s">
        <v>410</v>
      </c>
      <c r="H48" s="538" t="s">
        <v>401</v>
      </c>
      <c r="I48" s="537" t="s">
        <v>410</v>
      </c>
      <c r="J48" s="538" t="s">
        <v>401</v>
      </c>
    </row>
    <row r="49" spans="1:13" ht="15.95" customHeight="1">
      <c r="A49" s="383" t="s">
        <v>114</v>
      </c>
      <c r="B49" s="539">
        <v>267</v>
      </c>
      <c r="C49" s="540">
        <v>154</v>
      </c>
      <c r="D49" s="541">
        <v>57.7</v>
      </c>
      <c r="E49" s="540">
        <v>32</v>
      </c>
      <c r="F49" s="541">
        <v>12</v>
      </c>
      <c r="G49" s="540">
        <v>7</v>
      </c>
      <c r="H49" s="541">
        <v>2.6</v>
      </c>
      <c r="I49" s="540">
        <v>39</v>
      </c>
      <c r="J49" s="541">
        <v>14.6</v>
      </c>
    </row>
    <row r="50" spans="1:13" ht="15.95" customHeight="1">
      <c r="A50" s="369"/>
      <c r="B50" s="367"/>
      <c r="C50" s="400"/>
      <c r="D50" s="401"/>
      <c r="E50" s="400"/>
      <c r="F50" s="401"/>
      <c r="G50" s="400"/>
      <c r="H50" s="401"/>
      <c r="I50" s="400"/>
      <c r="J50" s="401"/>
    </row>
    <row r="51" spans="1:13" ht="15.95" customHeight="1">
      <c r="A51" s="368" t="s">
        <v>218</v>
      </c>
      <c r="B51" s="367"/>
      <c r="C51" s="400"/>
      <c r="D51" s="401"/>
      <c r="E51" s="400"/>
      <c r="F51" s="401"/>
      <c r="G51" s="400"/>
      <c r="H51" s="401"/>
      <c r="I51" s="400"/>
      <c r="J51" s="401"/>
    </row>
    <row r="52" spans="1:13" ht="15.95" customHeight="1">
      <c r="A52" s="79" t="s">
        <v>503</v>
      </c>
      <c r="B52" s="366">
        <v>51</v>
      </c>
      <c r="C52" s="400">
        <v>31</v>
      </c>
      <c r="D52" s="401">
        <f>C52/B49*100</f>
        <v>11.6</v>
      </c>
      <c r="E52" s="400">
        <v>3</v>
      </c>
      <c r="F52" s="401">
        <f>E52/B49*100</f>
        <v>1.1000000000000001</v>
      </c>
      <c r="G52" s="400">
        <v>1</v>
      </c>
      <c r="H52" s="401">
        <f>G52/B49*100</f>
        <v>0.4</v>
      </c>
      <c r="I52" s="400">
        <v>7</v>
      </c>
      <c r="J52" s="401">
        <f>I52/B49*100</f>
        <v>2.6</v>
      </c>
    </row>
    <row r="53" spans="1:13" ht="15.95" customHeight="1">
      <c r="A53" s="369" t="s">
        <v>106</v>
      </c>
      <c r="B53" s="366">
        <v>120</v>
      </c>
      <c r="C53" s="400">
        <v>66</v>
      </c>
      <c r="D53" s="401">
        <f>C53/B49*100</f>
        <v>24.7</v>
      </c>
      <c r="E53" s="400">
        <v>17</v>
      </c>
      <c r="F53" s="401">
        <f>E53/B49*100</f>
        <v>6.4</v>
      </c>
      <c r="G53" s="400">
        <v>3</v>
      </c>
      <c r="H53" s="401">
        <v>1.1000000000000001</v>
      </c>
      <c r="I53" s="400">
        <v>18</v>
      </c>
      <c r="J53" s="401">
        <f>I53/B49*100</f>
        <v>6.7</v>
      </c>
    </row>
    <row r="54" spans="1:13" ht="15.95" customHeight="1">
      <c r="A54" s="369" t="s">
        <v>157</v>
      </c>
      <c r="B54" s="366">
        <v>96</v>
      </c>
      <c r="C54" s="400">
        <v>57</v>
      </c>
      <c r="D54" s="401">
        <f>C54/B49*100</f>
        <v>21.3</v>
      </c>
      <c r="E54" s="400">
        <v>12</v>
      </c>
      <c r="F54" s="401">
        <f>E54/B49*100</f>
        <v>4.5</v>
      </c>
      <c r="G54" s="400">
        <v>3</v>
      </c>
      <c r="H54" s="401">
        <v>1.1000000000000001</v>
      </c>
      <c r="I54" s="400">
        <v>14</v>
      </c>
      <c r="J54" s="401">
        <f>I54/B49*100</f>
        <v>5.2</v>
      </c>
    </row>
    <row r="55" spans="1:13" ht="15.95" customHeight="1">
      <c r="A55" s="368"/>
      <c r="B55" s="367"/>
      <c r="C55" s="400"/>
      <c r="D55" s="401"/>
      <c r="E55" s="400"/>
      <c r="F55" s="401"/>
      <c r="G55" s="400"/>
      <c r="H55" s="401"/>
      <c r="I55" s="400"/>
      <c r="J55" s="401"/>
    </row>
    <row r="56" spans="1:13" ht="15.95" customHeight="1">
      <c r="A56" s="368" t="s">
        <v>167</v>
      </c>
      <c r="B56" s="367"/>
      <c r="C56" s="400"/>
      <c r="D56" s="401"/>
      <c r="E56" s="400"/>
      <c r="F56" s="401"/>
      <c r="G56" s="400"/>
      <c r="H56" s="401"/>
      <c r="I56" s="400"/>
      <c r="J56" s="401"/>
    </row>
    <row r="57" spans="1:13" ht="15.95" customHeight="1">
      <c r="A57" s="394" t="s">
        <v>455</v>
      </c>
      <c r="B57" s="568">
        <v>66</v>
      </c>
      <c r="C57" s="546">
        <v>34</v>
      </c>
      <c r="D57" s="396">
        <f>C57/B49*100</f>
        <v>12.7</v>
      </c>
      <c r="E57" s="547">
        <v>11</v>
      </c>
      <c r="F57" s="396">
        <f>E57/B49*100</f>
        <v>4.0999999999999996</v>
      </c>
      <c r="G57" s="546">
        <v>2</v>
      </c>
      <c r="H57" s="396">
        <f>G57/B49*100</f>
        <v>0.7</v>
      </c>
      <c r="I57" s="547">
        <v>8</v>
      </c>
      <c r="J57" s="396">
        <f>I57/B49*100</f>
        <v>3</v>
      </c>
    </row>
    <row r="58" spans="1:13" s="371" customFormat="1" ht="32.1" customHeight="1">
      <c r="A58" s="397" t="s">
        <v>543</v>
      </c>
      <c r="B58" s="569">
        <v>3</v>
      </c>
      <c r="C58" s="549">
        <v>1</v>
      </c>
      <c r="D58" s="396">
        <f>C58/B49*100</f>
        <v>0.4</v>
      </c>
      <c r="E58" s="550">
        <v>1</v>
      </c>
      <c r="F58" s="396">
        <f>E58/B49*100</f>
        <v>0.4</v>
      </c>
      <c r="G58" s="549">
        <v>0</v>
      </c>
      <c r="H58" s="396">
        <v>0</v>
      </c>
      <c r="I58" s="550">
        <v>1</v>
      </c>
      <c r="J58" s="396">
        <v>0.4</v>
      </c>
      <c r="K58" s="533"/>
      <c r="L58" s="534"/>
      <c r="M58" s="372"/>
    </row>
    <row r="59" spans="1:13" ht="15.95" customHeight="1">
      <c r="A59" s="570" t="s">
        <v>457</v>
      </c>
      <c r="B59" s="571">
        <f>B57+B58</f>
        <v>69</v>
      </c>
      <c r="C59" s="571">
        <f>C57+C58</f>
        <v>35</v>
      </c>
      <c r="D59" s="401">
        <f>C59/$B$49%</f>
        <v>13.1</v>
      </c>
      <c r="E59" s="571">
        <f>E57+E58</f>
        <v>12</v>
      </c>
      <c r="F59" s="401">
        <f>E59/$B$49%</f>
        <v>4.5</v>
      </c>
      <c r="G59" s="571">
        <f>G57+G58</f>
        <v>2</v>
      </c>
      <c r="H59" s="401">
        <f>G59/$B$49%</f>
        <v>0.7</v>
      </c>
      <c r="I59" s="571">
        <f>I57+I58</f>
        <v>9</v>
      </c>
      <c r="J59" s="401">
        <f>I59/$B$49%</f>
        <v>3.4</v>
      </c>
    </row>
    <row r="60" spans="1:13" ht="15.95" customHeight="1">
      <c r="A60" s="394" t="s">
        <v>459</v>
      </c>
      <c r="B60" s="571">
        <v>71</v>
      </c>
      <c r="C60" s="552">
        <v>39</v>
      </c>
      <c r="D60" s="396">
        <f>C60/B49*100</f>
        <v>14.6</v>
      </c>
      <c r="E60" s="553">
        <v>9</v>
      </c>
      <c r="F60" s="396">
        <f>E60/B49*100</f>
        <v>3.4</v>
      </c>
      <c r="G60" s="552">
        <v>0</v>
      </c>
      <c r="H60" s="396">
        <v>0</v>
      </c>
      <c r="I60" s="553">
        <v>15</v>
      </c>
      <c r="J60" s="396">
        <f>I60/B49*100</f>
        <v>5.6</v>
      </c>
    </row>
    <row r="61" spans="1:13" ht="15.95" customHeight="1">
      <c r="A61" s="394" t="s">
        <v>460</v>
      </c>
      <c r="B61" s="571">
        <v>4</v>
      </c>
      <c r="C61" s="552">
        <v>2</v>
      </c>
      <c r="D61" s="396">
        <f>C61/B49*100</f>
        <v>0.7</v>
      </c>
      <c r="E61" s="553">
        <v>1</v>
      </c>
      <c r="F61" s="396">
        <v>0.4</v>
      </c>
      <c r="G61" s="552">
        <v>0</v>
      </c>
      <c r="H61" s="396">
        <v>0</v>
      </c>
      <c r="I61" s="553">
        <v>0</v>
      </c>
      <c r="J61" s="396">
        <v>0</v>
      </c>
    </row>
    <row r="62" spans="1:13" ht="15.95" customHeight="1">
      <c r="A62" s="394" t="s">
        <v>461</v>
      </c>
      <c r="B62" s="571">
        <v>18</v>
      </c>
      <c r="C62" s="552">
        <v>11</v>
      </c>
      <c r="D62" s="396">
        <f>C62/B49*100</f>
        <v>4.0999999999999996</v>
      </c>
      <c r="E62" s="553">
        <v>2</v>
      </c>
      <c r="F62" s="396">
        <f>E62/B49*100</f>
        <v>0.7</v>
      </c>
      <c r="G62" s="552">
        <v>0</v>
      </c>
      <c r="H62" s="396">
        <v>0</v>
      </c>
      <c r="I62" s="553">
        <v>2</v>
      </c>
      <c r="J62" s="396">
        <v>0.7</v>
      </c>
    </row>
    <row r="63" spans="1:13" ht="15.95" customHeight="1">
      <c r="A63" s="399" t="s">
        <v>458</v>
      </c>
      <c r="B63" s="571">
        <f>B60+B61+B62</f>
        <v>93</v>
      </c>
      <c r="C63" s="571">
        <f>C60+C61+C62</f>
        <v>52</v>
      </c>
      <c r="D63" s="401">
        <f>C63/$B$49%</f>
        <v>19.5</v>
      </c>
      <c r="E63" s="571">
        <f>E60+E61+E62</f>
        <v>12</v>
      </c>
      <c r="F63" s="401">
        <f>E63/$B$49%</f>
        <v>4.5</v>
      </c>
      <c r="G63" s="571">
        <f>G60+G61+G62</f>
        <v>0</v>
      </c>
      <c r="H63" s="401">
        <f>G63/$B$49%</f>
        <v>0</v>
      </c>
      <c r="I63" s="571">
        <f>I60+I61+I62</f>
        <v>17</v>
      </c>
      <c r="J63" s="401">
        <f>I63/$B$49%</f>
        <v>6.4</v>
      </c>
    </row>
    <row r="64" spans="1:13" ht="15.95" customHeight="1">
      <c r="A64" s="399" t="s">
        <v>105</v>
      </c>
      <c r="B64" s="571">
        <v>36</v>
      </c>
      <c r="C64" s="555">
        <v>23</v>
      </c>
      <c r="D64" s="401">
        <f>C64/B49*100</f>
        <v>8.6</v>
      </c>
      <c r="E64" s="542">
        <v>3</v>
      </c>
      <c r="F64" s="401">
        <f>E64/B49*100</f>
        <v>1.1000000000000001</v>
      </c>
      <c r="G64" s="555">
        <v>1</v>
      </c>
      <c r="H64" s="401">
        <v>0.4</v>
      </c>
      <c r="I64" s="542">
        <v>8</v>
      </c>
      <c r="J64" s="401">
        <v>3</v>
      </c>
    </row>
    <row r="65" spans="1:13" ht="15.95" customHeight="1">
      <c r="A65" s="399" t="s">
        <v>220</v>
      </c>
      <c r="B65" s="571">
        <v>65</v>
      </c>
      <c r="C65" s="555">
        <v>42</v>
      </c>
      <c r="D65" s="401">
        <f>C65/B49*100</f>
        <v>15.7</v>
      </c>
      <c r="E65" s="542">
        <v>5</v>
      </c>
      <c r="F65" s="401">
        <f>E65/B49*100</f>
        <v>1.9</v>
      </c>
      <c r="G65" s="555">
        <v>4</v>
      </c>
      <c r="H65" s="401">
        <f>G65/B49*100</f>
        <v>1.5</v>
      </c>
      <c r="I65" s="542">
        <v>5</v>
      </c>
      <c r="J65" s="401">
        <f>I65/B49*100</f>
        <v>1.9</v>
      </c>
    </row>
    <row r="66" spans="1:13" s="371" customFormat="1" ht="33.950000000000003" customHeight="1">
      <c r="A66" s="402" t="s">
        <v>548</v>
      </c>
      <c r="B66" s="569">
        <v>1</v>
      </c>
      <c r="C66" s="557">
        <v>1</v>
      </c>
      <c r="D66" s="401">
        <f>C66/B49*100</f>
        <v>0.4</v>
      </c>
      <c r="E66" s="558">
        <v>0</v>
      </c>
      <c r="F66" s="401">
        <v>0</v>
      </c>
      <c r="G66" s="557">
        <v>0</v>
      </c>
      <c r="H66" s="401">
        <v>0</v>
      </c>
      <c r="I66" s="558">
        <v>0</v>
      </c>
      <c r="J66" s="401">
        <v>0</v>
      </c>
      <c r="K66" s="533"/>
      <c r="L66" s="534"/>
      <c r="M66" s="372"/>
    </row>
    <row r="67" spans="1:13" ht="15.95" customHeight="1">
      <c r="A67" s="399" t="s">
        <v>196</v>
      </c>
      <c r="B67" s="571">
        <v>2</v>
      </c>
      <c r="C67" s="555">
        <v>0</v>
      </c>
      <c r="D67" s="401">
        <v>0</v>
      </c>
      <c r="E67" s="542">
        <v>0</v>
      </c>
      <c r="F67" s="401">
        <v>0</v>
      </c>
      <c r="G67" s="555">
        <v>0</v>
      </c>
      <c r="H67" s="401">
        <v>0</v>
      </c>
      <c r="I67" s="542">
        <v>0</v>
      </c>
      <c r="J67" s="401">
        <v>0</v>
      </c>
    </row>
    <row r="68" spans="1:13" ht="15.95" customHeight="1">
      <c r="A68" s="368"/>
      <c r="B68" s="367"/>
      <c r="C68" s="400"/>
      <c r="D68" s="401"/>
      <c r="E68" s="400"/>
      <c r="F68" s="401"/>
      <c r="G68" s="400"/>
      <c r="H68" s="401"/>
      <c r="I68" s="400"/>
      <c r="J68" s="401"/>
    </row>
    <row r="69" spans="1:13" ht="15.95" customHeight="1">
      <c r="A69" s="368" t="s">
        <v>158</v>
      </c>
      <c r="B69" s="367"/>
      <c r="C69" s="400"/>
      <c r="D69" s="401"/>
      <c r="E69" s="400"/>
      <c r="F69" s="401"/>
      <c r="G69" s="400"/>
      <c r="H69" s="401"/>
      <c r="I69" s="400"/>
      <c r="J69" s="401"/>
    </row>
    <row r="70" spans="1:13" ht="15.95" customHeight="1">
      <c r="A70" s="369" t="s">
        <v>113</v>
      </c>
      <c r="B70" s="366">
        <v>19</v>
      </c>
      <c r="C70" s="400">
        <v>9</v>
      </c>
      <c r="D70" s="401">
        <f>C70/B49*100</f>
        <v>3.4</v>
      </c>
      <c r="E70" s="400">
        <v>3</v>
      </c>
      <c r="F70" s="401">
        <f>E70/B49*100</f>
        <v>1.1000000000000001</v>
      </c>
      <c r="G70" s="400">
        <v>0</v>
      </c>
      <c r="H70" s="401">
        <v>0</v>
      </c>
      <c r="I70" s="400">
        <v>4</v>
      </c>
      <c r="J70" s="401">
        <f>I70/B49*100</f>
        <v>1.5</v>
      </c>
    </row>
    <row r="71" spans="1:13" ht="15.95" customHeight="1">
      <c r="A71" s="369" t="s">
        <v>524</v>
      </c>
      <c r="B71" s="366">
        <v>121</v>
      </c>
      <c r="C71" s="400">
        <v>69</v>
      </c>
      <c r="D71" s="401">
        <f>C71/B49*100</f>
        <v>25.8</v>
      </c>
      <c r="E71" s="400">
        <v>16</v>
      </c>
      <c r="F71" s="401">
        <f>E71/B49*100</f>
        <v>6</v>
      </c>
      <c r="G71" s="400">
        <v>2</v>
      </c>
      <c r="H71" s="401">
        <f>G71/B49*100</f>
        <v>0.7</v>
      </c>
      <c r="I71" s="400">
        <v>16</v>
      </c>
      <c r="J71" s="401">
        <f>I71/B49*100</f>
        <v>6</v>
      </c>
    </row>
    <row r="72" spans="1:13" ht="15.95" customHeight="1">
      <c r="A72" s="369" t="s">
        <v>159</v>
      </c>
      <c r="B72" s="366">
        <v>124</v>
      </c>
      <c r="C72" s="400">
        <v>73</v>
      </c>
      <c r="D72" s="401">
        <f>C72/B49*100</f>
        <v>27.3</v>
      </c>
      <c r="E72" s="400">
        <v>13</v>
      </c>
      <c r="F72" s="401">
        <f>E72/B49*100</f>
        <v>4.9000000000000004</v>
      </c>
      <c r="G72" s="400">
        <v>5</v>
      </c>
      <c r="H72" s="401">
        <f>G72/B49*100</f>
        <v>1.9</v>
      </c>
      <c r="I72" s="400">
        <v>19</v>
      </c>
      <c r="J72" s="401">
        <f>I72/B49*100</f>
        <v>7.1</v>
      </c>
    </row>
    <row r="73" spans="1:13" ht="15.95" customHeight="1">
      <c r="A73" s="369"/>
      <c r="B73" s="366"/>
      <c r="C73" s="400"/>
      <c r="D73" s="401"/>
      <c r="E73" s="400"/>
      <c r="F73" s="401"/>
      <c r="G73" s="400"/>
      <c r="H73" s="401"/>
      <c r="I73" s="400"/>
      <c r="J73" s="401"/>
    </row>
    <row r="74" spans="1:13" ht="15.95" customHeight="1">
      <c r="A74" s="51" t="s">
        <v>180</v>
      </c>
      <c r="B74" s="366"/>
      <c r="C74" s="400"/>
      <c r="D74" s="401"/>
      <c r="E74" s="400"/>
      <c r="F74" s="401"/>
      <c r="G74" s="400"/>
      <c r="H74" s="401"/>
      <c r="I74" s="400"/>
      <c r="J74" s="401"/>
    </row>
    <row r="75" spans="1:13" ht="15.95" customHeight="1">
      <c r="A75" s="32" t="s">
        <v>113</v>
      </c>
      <c r="B75" s="366">
        <v>78</v>
      </c>
      <c r="C75" s="400">
        <v>36</v>
      </c>
      <c r="D75" s="401">
        <f>C75/B49*100</f>
        <v>13.5</v>
      </c>
      <c r="E75" s="400">
        <v>13</v>
      </c>
      <c r="F75" s="401">
        <f>E75/B49*100</f>
        <v>4.9000000000000004</v>
      </c>
      <c r="G75" s="400">
        <v>3</v>
      </c>
      <c r="H75" s="401">
        <f>G75/B49*100</f>
        <v>1.1000000000000001</v>
      </c>
      <c r="I75" s="400">
        <v>18</v>
      </c>
      <c r="J75" s="401">
        <f>I75/B49*100</f>
        <v>6.7</v>
      </c>
    </row>
    <row r="76" spans="1:13" ht="15.95" customHeight="1">
      <c r="A76" s="32" t="s">
        <v>453</v>
      </c>
      <c r="B76" s="366">
        <v>147</v>
      </c>
      <c r="C76" s="400">
        <v>88</v>
      </c>
      <c r="D76" s="401">
        <f>C76/B49*100</f>
        <v>33</v>
      </c>
      <c r="E76" s="400">
        <v>16</v>
      </c>
      <c r="F76" s="401">
        <f>E76/B49*100</f>
        <v>6</v>
      </c>
      <c r="G76" s="400">
        <v>4</v>
      </c>
      <c r="H76" s="401">
        <f>G76/B49*100</f>
        <v>1.5</v>
      </c>
      <c r="I76" s="400">
        <v>18</v>
      </c>
      <c r="J76" s="401">
        <f>I76/B49*100</f>
        <v>6.7</v>
      </c>
    </row>
    <row r="77" spans="1:13" ht="15.95" customHeight="1">
      <c r="A77" s="32" t="s">
        <v>159</v>
      </c>
      <c r="B77" s="367">
        <v>39</v>
      </c>
      <c r="C77" s="400">
        <v>27</v>
      </c>
      <c r="D77" s="401">
        <f>C77/B49*100</f>
        <v>10.1</v>
      </c>
      <c r="E77" s="400">
        <v>3</v>
      </c>
      <c r="F77" s="401">
        <f>E77/B49*100</f>
        <v>1.1000000000000001</v>
      </c>
      <c r="G77" s="400">
        <v>0</v>
      </c>
      <c r="H77" s="401">
        <v>0</v>
      </c>
      <c r="I77" s="400">
        <v>3</v>
      </c>
      <c r="J77" s="401">
        <f>I77/B49*100</f>
        <v>1.1000000000000001</v>
      </c>
    </row>
    <row r="78" spans="1:13" ht="15.95" customHeight="1">
      <c r="A78" s="369"/>
      <c r="B78" s="367"/>
      <c r="C78" s="400"/>
      <c r="D78" s="401"/>
      <c r="E78" s="400"/>
      <c r="F78" s="401"/>
      <c r="G78" s="400"/>
      <c r="H78" s="401"/>
      <c r="I78" s="400"/>
      <c r="J78" s="401"/>
    </row>
    <row r="79" spans="1:13" ht="15.95" customHeight="1">
      <c r="A79" s="369" t="s">
        <v>540</v>
      </c>
      <c r="B79" s="560">
        <v>0.13100000000000001</v>
      </c>
      <c r="C79" s="400"/>
      <c r="D79" s="401"/>
      <c r="E79" s="400"/>
      <c r="F79" s="401"/>
      <c r="G79" s="400"/>
      <c r="H79" s="401"/>
      <c r="I79" s="400"/>
      <c r="J79" s="401"/>
    </row>
    <row r="80" spans="1:13" ht="15.95" customHeight="1">
      <c r="A80" s="369" t="s">
        <v>445</v>
      </c>
      <c r="B80" s="560">
        <v>0.48099999999999998</v>
      </c>
      <c r="C80" s="400"/>
      <c r="D80" s="401"/>
      <c r="E80" s="400"/>
      <c r="F80" s="401"/>
      <c r="G80" s="400"/>
      <c r="H80" s="401"/>
      <c r="I80" s="400"/>
      <c r="J80" s="401"/>
    </row>
    <row r="81" spans="1:10" ht="15.95" customHeight="1">
      <c r="A81" s="376"/>
      <c r="B81" s="561"/>
      <c r="C81" s="562"/>
      <c r="D81" s="563"/>
      <c r="E81" s="562"/>
      <c r="F81" s="563"/>
      <c r="G81" s="562"/>
      <c r="H81" s="563"/>
      <c r="I81" s="562"/>
      <c r="J81" s="563"/>
    </row>
    <row r="82" spans="1:10" ht="15.95" customHeight="1">
      <c r="A82" s="369"/>
      <c r="B82" s="367"/>
      <c r="C82" s="400"/>
      <c r="D82" s="401"/>
      <c r="E82" s="400"/>
      <c r="F82" s="401"/>
      <c r="G82" s="400"/>
      <c r="H82" s="401"/>
      <c r="I82" s="400"/>
      <c r="J82" s="401"/>
    </row>
    <row r="83" spans="1:10" ht="15.95" customHeight="1">
      <c r="A83" s="412" t="s">
        <v>86</v>
      </c>
    </row>
    <row r="84" spans="1:10" ht="15.95" customHeight="1"/>
    <row r="85" spans="1:10" ht="15.95" customHeight="1">
      <c r="A85" s="375" t="s">
        <v>681</v>
      </c>
    </row>
    <row r="86" spans="1:10" ht="15.95" customHeight="1">
      <c r="A86" s="376"/>
      <c r="B86" s="561"/>
      <c r="C86" s="562"/>
      <c r="D86" s="563"/>
      <c r="E86" s="562"/>
      <c r="F86" s="563"/>
      <c r="G86" s="562"/>
      <c r="H86" s="563"/>
      <c r="I86" s="400"/>
    </row>
    <row r="87" spans="1:10" ht="69.95" customHeight="1">
      <c r="A87" s="376"/>
      <c r="B87" s="561"/>
      <c r="C87" s="937" t="s">
        <v>554</v>
      </c>
      <c r="D87" s="937"/>
      <c r="E87" s="937" t="s">
        <v>555</v>
      </c>
      <c r="F87" s="937"/>
      <c r="G87" s="938" t="s">
        <v>556</v>
      </c>
      <c r="H87" s="938"/>
      <c r="I87" s="400"/>
      <c r="J87" s="572"/>
    </row>
    <row r="88" spans="1:10" ht="36" customHeight="1">
      <c r="A88" s="369"/>
      <c r="B88" s="536" t="s">
        <v>549</v>
      </c>
      <c r="C88" s="537" t="s">
        <v>410</v>
      </c>
      <c r="D88" s="538" t="s">
        <v>401</v>
      </c>
      <c r="E88" s="537" t="s">
        <v>410</v>
      </c>
      <c r="F88" s="538" t="s">
        <v>401</v>
      </c>
      <c r="G88" s="537" t="s">
        <v>410</v>
      </c>
      <c r="H88" s="538" t="s">
        <v>401</v>
      </c>
      <c r="I88" s="537"/>
      <c r="J88" s="573"/>
    </row>
    <row r="89" spans="1:10" ht="15.95" customHeight="1">
      <c r="A89" s="383" t="s">
        <v>114</v>
      </c>
      <c r="B89" s="539">
        <v>480</v>
      </c>
      <c r="C89" s="540">
        <v>403</v>
      </c>
      <c r="D89" s="541">
        <v>84</v>
      </c>
      <c r="E89" s="540">
        <v>64</v>
      </c>
      <c r="F89" s="541">
        <v>13.3</v>
      </c>
      <c r="G89" s="540">
        <v>1</v>
      </c>
      <c r="H89" s="541">
        <v>0.2</v>
      </c>
      <c r="I89" s="400"/>
    </row>
    <row r="90" spans="1:10" ht="15.95" customHeight="1">
      <c r="A90" s="369"/>
      <c r="B90" s="367"/>
      <c r="C90" s="400"/>
      <c r="D90" s="401"/>
      <c r="E90" s="400"/>
      <c r="F90" s="401"/>
      <c r="G90" s="400"/>
      <c r="H90" s="401"/>
      <c r="I90" s="400"/>
    </row>
    <row r="91" spans="1:10" ht="15.95" customHeight="1">
      <c r="A91" s="368" t="s">
        <v>218</v>
      </c>
      <c r="B91" s="367"/>
      <c r="C91" s="400"/>
      <c r="D91" s="401"/>
      <c r="E91" s="400"/>
      <c r="F91" s="401"/>
      <c r="G91" s="400"/>
      <c r="H91" s="401"/>
      <c r="I91" s="400"/>
    </row>
    <row r="92" spans="1:10" ht="15.95" customHeight="1">
      <c r="A92" s="79" t="s">
        <v>503</v>
      </c>
      <c r="B92" s="366">
        <v>95</v>
      </c>
      <c r="C92" s="400">
        <v>81</v>
      </c>
      <c r="D92" s="401">
        <f>C92/B89*100</f>
        <v>16.899999999999999</v>
      </c>
      <c r="E92" s="400">
        <v>12</v>
      </c>
      <c r="F92" s="401">
        <f>E92/B89*100</f>
        <v>2.5</v>
      </c>
      <c r="G92" s="400">
        <v>0</v>
      </c>
      <c r="H92" s="401">
        <v>0</v>
      </c>
      <c r="I92" s="400"/>
    </row>
    <row r="93" spans="1:10" ht="15.95" customHeight="1">
      <c r="A93" s="369" t="s">
        <v>106</v>
      </c>
      <c r="B93" s="366">
        <v>146</v>
      </c>
      <c r="C93" s="400">
        <v>126</v>
      </c>
      <c r="D93" s="401">
        <f>C93/B89*100</f>
        <v>26.3</v>
      </c>
      <c r="E93" s="400">
        <v>17</v>
      </c>
      <c r="F93" s="401">
        <f>E93/B89*100</f>
        <v>3.5</v>
      </c>
      <c r="G93" s="400">
        <v>1</v>
      </c>
      <c r="H93" s="401"/>
      <c r="I93" s="400"/>
    </row>
    <row r="94" spans="1:10" ht="15.95" customHeight="1">
      <c r="A94" s="369" t="s">
        <v>157</v>
      </c>
      <c r="B94" s="366">
        <v>239</v>
      </c>
      <c r="C94" s="400">
        <v>196</v>
      </c>
      <c r="D94" s="401">
        <f>C94/B89*100</f>
        <v>40.799999999999997</v>
      </c>
      <c r="E94" s="400">
        <v>35</v>
      </c>
      <c r="F94" s="401">
        <f>E94/B89*100</f>
        <v>7.3</v>
      </c>
      <c r="G94" s="400">
        <v>0</v>
      </c>
      <c r="H94" s="401">
        <v>0</v>
      </c>
      <c r="I94" s="400"/>
    </row>
    <row r="95" spans="1:10" ht="15.95" customHeight="1">
      <c r="A95" s="368"/>
      <c r="B95" s="367"/>
      <c r="C95" s="400"/>
      <c r="D95" s="401"/>
      <c r="E95" s="400"/>
      <c r="F95" s="401"/>
      <c r="G95" s="400"/>
      <c r="H95" s="401"/>
      <c r="I95" s="400"/>
    </row>
    <row r="96" spans="1:10" ht="15.95" customHeight="1">
      <c r="A96" s="368" t="s">
        <v>167</v>
      </c>
      <c r="B96" s="367"/>
      <c r="C96" s="400"/>
      <c r="D96" s="401"/>
      <c r="E96" s="400"/>
      <c r="F96" s="401"/>
      <c r="G96" s="400"/>
      <c r="H96" s="401"/>
      <c r="I96" s="400"/>
    </row>
    <row r="97" spans="1:13" s="578" customFormat="1" ht="15.95" customHeight="1">
      <c r="A97" s="574" t="s">
        <v>455</v>
      </c>
      <c r="B97" s="568">
        <v>77</v>
      </c>
      <c r="C97" s="545">
        <v>64</v>
      </c>
      <c r="D97" s="396">
        <f>C97/B89*100</f>
        <v>13.3</v>
      </c>
      <c r="E97" s="546">
        <v>12</v>
      </c>
      <c r="F97" s="396">
        <f>E97/B89*100</f>
        <v>2.5</v>
      </c>
      <c r="G97" s="547">
        <v>0</v>
      </c>
      <c r="H97" s="396">
        <v>0</v>
      </c>
      <c r="I97" s="398"/>
      <c r="J97" s="575"/>
      <c r="K97" s="576"/>
      <c r="L97" s="575"/>
      <c r="M97" s="577"/>
    </row>
    <row r="98" spans="1:13" s="577" customFormat="1" ht="32.1" customHeight="1">
      <c r="A98" s="579" t="s">
        <v>543</v>
      </c>
      <c r="B98" s="569">
        <v>3</v>
      </c>
      <c r="C98" s="548">
        <v>1</v>
      </c>
      <c r="D98" s="396">
        <f>C98/B89*100</f>
        <v>0.2</v>
      </c>
      <c r="E98" s="549">
        <v>1</v>
      </c>
      <c r="F98" s="396">
        <v>0.2</v>
      </c>
      <c r="G98" s="550">
        <v>0</v>
      </c>
      <c r="H98" s="396">
        <v>0</v>
      </c>
      <c r="I98" s="398"/>
      <c r="J98" s="575"/>
      <c r="K98" s="576"/>
      <c r="L98" s="575"/>
    </row>
    <row r="99" spans="1:13" ht="15.95" customHeight="1">
      <c r="A99" s="570" t="s">
        <v>457</v>
      </c>
      <c r="B99" s="571">
        <f>B97+B98</f>
        <v>80</v>
      </c>
      <c r="C99" s="571">
        <f>C97+C98</f>
        <v>65</v>
      </c>
      <c r="D99" s="401">
        <f>C99/$B$89%</f>
        <v>13.5</v>
      </c>
      <c r="E99" s="571">
        <f>E97+E98</f>
        <v>13</v>
      </c>
      <c r="F99" s="401">
        <f>E99/$B$89%</f>
        <v>2.7</v>
      </c>
      <c r="G99" s="571">
        <f>G97+G98</f>
        <v>0</v>
      </c>
      <c r="H99" s="401">
        <f>G99/$B$89%</f>
        <v>0</v>
      </c>
      <c r="I99" s="400"/>
    </row>
    <row r="100" spans="1:13" ht="15.95" customHeight="1">
      <c r="A100" s="394" t="s">
        <v>459</v>
      </c>
      <c r="B100" s="571">
        <v>103</v>
      </c>
      <c r="C100" s="551">
        <v>82</v>
      </c>
      <c r="D100" s="396">
        <f>C100/B89*100</f>
        <v>17.100000000000001</v>
      </c>
      <c r="E100" s="552">
        <v>18</v>
      </c>
      <c r="F100" s="396">
        <f>E100/B89*100</f>
        <v>3.8</v>
      </c>
      <c r="G100" s="553">
        <v>0</v>
      </c>
      <c r="H100" s="396">
        <v>0</v>
      </c>
      <c r="I100" s="400"/>
    </row>
    <row r="101" spans="1:13" ht="15.95" customHeight="1">
      <c r="A101" s="394" t="s">
        <v>460</v>
      </c>
      <c r="B101" s="571">
        <v>5</v>
      </c>
      <c r="C101" s="551">
        <v>3</v>
      </c>
      <c r="D101" s="396">
        <f>C101/B89*100</f>
        <v>0.6</v>
      </c>
      <c r="E101" s="552">
        <v>1</v>
      </c>
      <c r="F101" s="396">
        <v>0.2</v>
      </c>
      <c r="G101" s="553">
        <v>0</v>
      </c>
      <c r="H101" s="396">
        <v>0</v>
      </c>
      <c r="I101" s="400"/>
    </row>
    <row r="102" spans="1:13" ht="15.95" customHeight="1">
      <c r="A102" s="394" t="s">
        <v>461</v>
      </c>
      <c r="B102" s="571">
        <v>33</v>
      </c>
      <c r="C102" s="551">
        <v>24</v>
      </c>
      <c r="D102" s="396">
        <f>C102/B89*100</f>
        <v>5</v>
      </c>
      <c r="E102" s="552">
        <v>6</v>
      </c>
      <c r="F102" s="396">
        <f>E102/B89*100</f>
        <v>1.3</v>
      </c>
      <c r="G102" s="553">
        <v>0</v>
      </c>
      <c r="H102" s="396">
        <v>0</v>
      </c>
      <c r="I102" s="400"/>
    </row>
    <row r="103" spans="1:13" ht="15.95" customHeight="1">
      <c r="A103" s="399" t="s">
        <v>458</v>
      </c>
      <c r="B103" s="571"/>
      <c r="C103" s="554">
        <f>C100+C101+C102</f>
        <v>109</v>
      </c>
      <c r="D103" s="401">
        <f>C103/$B$89%</f>
        <v>22.7</v>
      </c>
      <c r="E103" s="554">
        <f>E100+E101+E102</f>
        <v>25</v>
      </c>
      <c r="F103" s="401">
        <f>E103/$B$89%</f>
        <v>5.2</v>
      </c>
      <c r="G103" s="554">
        <f>G100+G101+G102</f>
        <v>0</v>
      </c>
      <c r="H103" s="401">
        <f>G103/$B$89%</f>
        <v>0</v>
      </c>
      <c r="I103" s="400"/>
    </row>
    <row r="104" spans="1:13" ht="15.95" customHeight="1">
      <c r="A104" s="399" t="s">
        <v>105</v>
      </c>
      <c r="B104" s="571">
        <v>42</v>
      </c>
      <c r="C104" s="554">
        <v>37</v>
      </c>
      <c r="D104" s="401">
        <f>C104/B89*100</f>
        <v>7.7</v>
      </c>
      <c r="E104" s="555">
        <v>3</v>
      </c>
      <c r="F104" s="401">
        <f>E104/B89*100</f>
        <v>0.6</v>
      </c>
      <c r="G104" s="542">
        <v>1</v>
      </c>
      <c r="H104" s="401">
        <v>0.2</v>
      </c>
      <c r="I104" s="400"/>
    </row>
    <row r="105" spans="1:13" ht="15.95" customHeight="1">
      <c r="A105" s="399" t="s">
        <v>220</v>
      </c>
      <c r="B105" s="571">
        <v>211</v>
      </c>
      <c r="C105" s="554">
        <v>188</v>
      </c>
      <c r="D105" s="401">
        <f>C105/B89*100</f>
        <v>39.200000000000003</v>
      </c>
      <c r="E105" s="555">
        <v>22</v>
      </c>
      <c r="F105" s="401">
        <f>E105/B89*100</f>
        <v>4.5999999999999996</v>
      </c>
      <c r="G105" s="542">
        <v>0</v>
      </c>
      <c r="H105" s="401">
        <v>0</v>
      </c>
      <c r="I105" s="400"/>
    </row>
    <row r="106" spans="1:13" s="371" customFormat="1" ht="33" customHeight="1">
      <c r="A106" s="402" t="s">
        <v>557</v>
      </c>
      <c r="B106" s="569">
        <v>1</v>
      </c>
      <c r="C106" s="556">
        <v>1</v>
      </c>
      <c r="D106" s="401">
        <v>0.2</v>
      </c>
      <c r="E106" s="557">
        <v>0</v>
      </c>
      <c r="F106" s="401">
        <v>0</v>
      </c>
      <c r="G106" s="558">
        <v>0</v>
      </c>
      <c r="H106" s="401">
        <v>0</v>
      </c>
      <c r="I106" s="400"/>
      <c r="J106" s="534"/>
      <c r="K106" s="533"/>
      <c r="L106" s="534"/>
      <c r="M106" s="372"/>
    </row>
    <row r="107" spans="1:13" ht="15.95" customHeight="1">
      <c r="A107" s="399" t="s">
        <v>196</v>
      </c>
      <c r="B107" s="571">
        <v>4</v>
      </c>
      <c r="C107" s="554">
        <v>2</v>
      </c>
      <c r="D107" s="401">
        <f>C107/B89*100</f>
        <v>0.4</v>
      </c>
      <c r="E107" s="555">
        <v>1</v>
      </c>
      <c r="F107" s="401">
        <v>0.2</v>
      </c>
      <c r="G107" s="542">
        <v>0</v>
      </c>
      <c r="H107" s="401">
        <v>0</v>
      </c>
      <c r="I107" s="400"/>
    </row>
    <row r="108" spans="1:13" ht="15.95" customHeight="1">
      <c r="A108" s="368"/>
      <c r="B108" s="367"/>
      <c r="C108" s="400"/>
      <c r="D108" s="401"/>
      <c r="E108" s="400"/>
      <c r="F108" s="401"/>
      <c r="G108" s="400"/>
      <c r="H108" s="401"/>
      <c r="I108" s="400"/>
    </row>
    <row r="109" spans="1:13" ht="15.95" customHeight="1">
      <c r="A109" s="51" t="s">
        <v>180</v>
      </c>
      <c r="B109" s="366"/>
      <c r="C109" s="400"/>
      <c r="D109" s="401"/>
      <c r="E109" s="400"/>
      <c r="F109" s="401"/>
      <c r="G109" s="400"/>
      <c r="H109" s="401"/>
      <c r="I109" s="400"/>
    </row>
    <row r="110" spans="1:13" ht="15.95" customHeight="1">
      <c r="A110" s="32" t="s">
        <v>113</v>
      </c>
      <c r="B110" s="366">
        <v>144</v>
      </c>
      <c r="C110" s="400">
        <v>105</v>
      </c>
      <c r="D110" s="401">
        <f>C110/B89*100</f>
        <v>21.9</v>
      </c>
      <c r="E110" s="400">
        <v>28</v>
      </c>
      <c r="F110" s="401">
        <f>E110/B89*100</f>
        <v>5.8</v>
      </c>
      <c r="G110" s="400">
        <v>1</v>
      </c>
      <c r="H110" s="401">
        <f>G110/B89*100</f>
        <v>0.2</v>
      </c>
      <c r="I110" s="400"/>
    </row>
    <row r="111" spans="1:13" ht="15.95" customHeight="1">
      <c r="A111" s="32" t="s">
        <v>453</v>
      </c>
      <c r="B111" s="366">
        <v>280</v>
      </c>
      <c r="C111" s="400">
        <v>245</v>
      </c>
      <c r="D111" s="401">
        <f>C111/B89*100</f>
        <v>51</v>
      </c>
      <c r="E111" s="400">
        <v>32</v>
      </c>
      <c r="F111" s="401">
        <f>E111/B89*100</f>
        <v>6.7</v>
      </c>
      <c r="G111" s="400">
        <v>0</v>
      </c>
      <c r="H111" s="401">
        <v>0</v>
      </c>
      <c r="I111" s="400"/>
    </row>
    <row r="112" spans="1:13" ht="15.95" customHeight="1">
      <c r="A112" s="32" t="s">
        <v>159</v>
      </c>
      <c r="B112" s="367">
        <v>55</v>
      </c>
      <c r="C112" s="400">
        <v>49</v>
      </c>
      <c r="D112" s="401">
        <f>C112/B89*100</f>
        <v>10.199999999999999</v>
      </c>
      <c r="E112" s="400">
        <v>4</v>
      </c>
      <c r="F112" s="401">
        <f>E112/B89*100</f>
        <v>0.8</v>
      </c>
      <c r="G112" s="400">
        <v>0</v>
      </c>
      <c r="H112" s="401">
        <v>0</v>
      </c>
      <c r="I112" s="400"/>
    </row>
    <row r="113" spans="1:9" ht="15.95" customHeight="1">
      <c r="A113" s="369"/>
      <c r="B113" s="367"/>
      <c r="C113" s="400"/>
      <c r="D113" s="401"/>
      <c r="E113" s="400"/>
      <c r="F113" s="401"/>
      <c r="G113" s="400"/>
      <c r="H113" s="401"/>
      <c r="I113" s="400"/>
    </row>
    <row r="114" spans="1:9" ht="15.95" customHeight="1">
      <c r="A114" s="369" t="s">
        <v>541</v>
      </c>
      <c r="B114" s="560">
        <v>2.5000000000000001E-2</v>
      </c>
      <c r="C114" s="400"/>
      <c r="D114" s="401"/>
      <c r="E114" s="400"/>
      <c r="F114" s="401"/>
      <c r="G114" s="400"/>
      <c r="H114" s="401"/>
      <c r="I114" s="400"/>
    </row>
    <row r="115" spans="1:9" ht="15.95" customHeight="1">
      <c r="A115" s="369" t="s">
        <v>523</v>
      </c>
      <c r="B115" s="560">
        <v>6.6000000000000003E-2</v>
      </c>
      <c r="C115" s="400"/>
      <c r="D115" s="401"/>
      <c r="E115" s="400"/>
      <c r="F115" s="401"/>
      <c r="G115" s="400"/>
      <c r="H115" s="401"/>
      <c r="I115" s="400"/>
    </row>
    <row r="116" spans="1:9">
      <c r="A116" s="376"/>
      <c r="B116" s="561"/>
      <c r="C116" s="562"/>
      <c r="D116" s="563"/>
      <c r="E116" s="562"/>
      <c r="F116" s="563"/>
      <c r="G116" s="562"/>
      <c r="H116" s="563"/>
      <c r="I116" s="562"/>
    </row>
    <row r="118" spans="1:9">
      <c r="A118" s="375" t="s">
        <v>102</v>
      </c>
      <c r="B118" s="580"/>
      <c r="C118" s="581"/>
      <c r="D118" s="573"/>
    </row>
    <row r="119" spans="1:9">
      <c r="A119" s="373" t="s">
        <v>107</v>
      </c>
    </row>
    <row r="120" spans="1:9">
      <c r="A120" s="373" t="s">
        <v>402</v>
      </c>
    </row>
    <row r="122" spans="1:9">
      <c r="A122" s="582"/>
      <c r="B122" s="583"/>
      <c r="C122" s="584"/>
    </row>
  </sheetData>
  <mergeCells count="12">
    <mergeCell ref="C87:D87"/>
    <mergeCell ref="E87:F87"/>
    <mergeCell ref="G87:H87"/>
    <mergeCell ref="C7:D7"/>
    <mergeCell ref="E7:F7"/>
    <mergeCell ref="G7:H7"/>
    <mergeCell ref="I7:J7"/>
    <mergeCell ref="K7:L7"/>
    <mergeCell ref="C47:D47"/>
    <mergeCell ref="E47:F47"/>
    <mergeCell ref="G47:H47"/>
    <mergeCell ref="I47:J47"/>
  </mergeCells>
  <pageMargins left="0.7" right="0.7" top="0.75" bottom="0.75" header="0.3" footer="0.3"/>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dimension ref="A1:L110"/>
  <sheetViews>
    <sheetView showGridLines="0" workbookViewId="0">
      <pane xSplit="1" ySplit="1" topLeftCell="B2" activePane="bottomRight" state="frozen"/>
      <selection pane="topRight" activeCell="B1" sqref="B1"/>
      <selection pane="bottomLeft" activeCell="A2" sqref="A2"/>
      <selection pane="bottomRight" sqref="A1:H1"/>
    </sheetView>
  </sheetViews>
  <sheetFormatPr defaultColWidth="9.140625" defaultRowHeight="15.75"/>
  <cols>
    <col min="1" max="1" width="36.42578125" style="79" customWidth="1"/>
    <col min="2" max="4" width="20.85546875" style="40" customWidth="1"/>
    <col min="5" max="5" width="20.85546875" style="493" customWidth="1"/>
    <col min="6" max="6" width="20.85546875" style="40" customWidth="1"/>
    <col min="7" max="7" width="20.85546875" style="493" customWidth="1"/>
    <col min="8" max="8" width="20.85546875" style="40" customWidth="1"/>
    <col min="9" max="9" width="16.85546875" style="79" customWidth="1"/>
    <col min="10" max="16384" width="9.140625" style="79"/>
  </cols>
  <sheetData>
    <row r="1" spans="1:8" ht="24.95" customHeight="1">
      <c r="A1" s="890" t="s">
        <v>494</v>
      </c>
      <c r="B1" s="890"/>
      <c r="C1" s="890"/>
      <c r="D1" s="890"/>
      <c r="E1" s="890"/>
      <c r="F1" s="890"/>
      <c r="G1" s="890"/>
      <c r="H1" s="890"/>
    </row>
    <row r="3" spans="1:8">
      <c r="A3" s="462" t="s">
        <v>477</v>
      </c>
    </row>
    <row r="5" spans="1:8" ht="27.95" customHeight="1">
      <c r="A5" s="469"/>
      <c r="B5" s="457"/>
      <c r="C5" s="933" t="s">
        <v>175</v>
      </c>
      <c r="D5" s="933"/>
      <c r="E5" s="936" t="s">
        <v>176</v>
      </c>
      <c r="F5" s="936"/>
      <c r="G5" s="933" t="s">
        <v>181</v>
      </c>
      <c r="H5" s="933"/>
    </row>
    <row r="6" spans="1:8" ht="38.25" customHeight="1">
      <c r="A6" s="469"/>
      <c r="B6" s="521" t="s">
        <v>497</v>
      </c>
      <c r="C6" s="521" t="s">
        <v>410</v>
      </c>
      <c r="D6" s="521" t="s">
        <v>401</v>
      </c>
      <c r="E6" s="521" t="s">
        <v>410</v>
      </c>
      <c r="F6" s="521" t="s">
        <v>401</v>
      </c>
      <c r="G6" s="521" t="s">
        <v>410</v>
      </c>
      <c r="H6" s="521" t="s">
        <v>401</v>
      </c>
    </row>
    <row r="7" spans="1:8">
      <c r="A7" s="460" t="s">
        <v>114</v>
      </c>
      <c r="B7" s="64">
        <v>232</v>
      </c>
      <c r="C7" s="64">
        <v>134</v>
      </c>
      <c r="D7" s="474">
        <v>57.8</v>
      </c>
      <c r="E7" s="501">
        <v>32</v>
      </c>
      <c r="F7" s="474">
        <v>13.8</v>
      </c>
      <c r="G7" s="501">
        <v>11</v>
      </c>
      <c r="H7" s="474">
        <v>4.7</v>
      </c>
    </row>
    <row r="8" spans="1:8">
      <c r="D8" s="33"/>
      <c r="F8" s="33"/>
      <c r="H8" s="33"/>
    </row>
    <row r="9" spans="1:8">
      <c r="A9" s="462" t="s">
        <v>218</v>
      </c>
      <c r="D9" s="33"/>
      <c r="F9" s="33"/>
      <c r="H9" s="33"/>
    </row>
    <row r="10" spans="1:8">
      <c r="A10" s="79" t="s">
        <v>503</v>
      </c>
      <c r="B10" s="523">
        <f>C10+E10+G10</f>
        <v>25</v>
      </c>
      <c r="C10" s="502">
        <v>19</v>
      </c>
      <c r="D10" s="33">
        <f>C10/$B$7%</f>
        <v>8.1999999999999993</v>
      </c>
      <c r="E10" s="511">
        <v>5</v>
      </c>
      <c r="F10" s="33">
        <f>E10/$B$7%</f>
        <v>2.2000000000000002</v>
      </c>
      <c r="G10" s="498">
        <v>1</v>
      </c>
      <c r="H10" s="33">
        <f>G10/$B$7%</f>
        <v>0.4</v>
      </c>
    </row>
    <row r="11" spans="1:8">
      <c r="A11" s="79" t="s">
        <v>106</v>
      </c>
      <c r="B11" s="523">
        <f>C11+E11+G11</f>
        <v>81</v>
      </c>
      <c r="C11" s="505">
        <v>62</v>
      </c>
      <c r="D11" s="33">
        <f>C11/$B$7%</f>
        <v>26.7</v>
      </c>
      <c r="E11" s="516">
        <v>15</v>
      </c>
      <c r="F11" s="33">
        <f>E11/$B$7%</f>
        <v>6.5</v>
      </c>
      <c r="G11" s="499">
        <v>4</v>
      </c>
      <c r="H11" s="33">
        <f>G11/$B$7%</f>
        <v>1.7</v>
      </c>
    </row>
    <row r="12" spans="1:8">
      <c r="A12" s="79" t="s">
        <v>157</v>
      </c>
      <c r="B12" s="523">
        <f>C12+E12+G12</f>
        <v>283</v>
      </c>
      <c r="C12" s="502">
        <f>SUM(C6:C11)</f>
        <v>215</v>
      </c>
      <c r="D12" s="33">
        <f>C12/$B$7%</f>
        <v>92.7</v>
      </c>
      <c r="E12" s="511">
        <f>SUM(E6:E11)</f>
        <v>52</v>
      </c>
      <c r="F12" s="33">
        <f>E12/$B$7%</f>
        <v>22.4</v>
      </c>
      <c r="G12" s="498">
        <f>SUM(G6:G11)</f>
        <v>16</v>
      </c>
      <c r="H12" s="33">
        <f>G12/$B$7%</f>
        <v>6.9</v>
      </c>
    </row>
    <row r="13" spans="1:8">
      <c r="A13" s="462"/>
      <c r="D13" s="33"/>
      <c r="F13" s="33"/>
      <c r="H13" s="33"/>
    </row>
    <row r="14" spans="1:8">
      <c r="A14" s="462" t="s">
        <v>167</v>
      </c>
      <c r="D14" s="33"/>
      <c r="F14" s="33"/>
      <c r="H14" s="33"/>
    </row>
    <row r="15" spans="1:8">
      <c r="A15" s="494" t="s">
        <v>455</v>
      </c>
      <c r="B15" s="523">
        <f>C15+E15+G15</f>
        <v>42</v>
      </c>
      <c r="C15" s="588">
        <v>34</v>
      </c>
      <c r="D15" s="509">
        <f t="shared" ref="D15:D25" si="0">C15/$B$7%</f>
        <v>14.7</v>
      </c>
      <c r="E15" s="589">
        <v>5</v>
      </c>
      <c r="F15" s="509">
        <f t="shared" ref="F15:F25" si="1">E15/$B$7%</f>
        <v>2.2000000000000002</v>
      </c>
      <c r="G15" s="590">
        <v>3</v>
      </c>
      <c r="H15" s="509">
        <f t="shared" ref="H15:H25" si="2">G15/$B$7%</f>
        <v>1.3</v>
      </c>
    </row>
    <row r="16" spans="1:8" ht="47.25">
      <c r="A16" s="494" t="s">
        <v>534</v>
      </c>
      <c r="B16" s="523">
        <f>C16+E16+G16</f>
        <v>3</v>
      </c>
      <c r="C16" s="512">
        <v>3</v>
      </c>
      <c r="D16" s="509">
        <f t="shared" si="0"/>
        <v>1.3</v>
      </c>
      <c r="E16" s="513">
        <v>0</v>
      </c>
      <c r="F16" s="509">
        <f t="shared" si="1"/>
        <v>0</v>
      </c>
      <c r="G16" s="514">
        <v>0</v>
      </c>
      <c r="H16" s="509">
        <f t="shared" si="2"/>
        <v>0</v>
      </c>
    </row>
    <row r="17" spans="1:12">
      <c r="A17" s="585" t="s">
        <v>457</v>
      </c>
      <c r="B17" s="523">
        <f t="shared" ref="B17:B25" si="3">C17+E17+G17</f>
        <v>45</v>
      </c>
      <c r="C17" s="591">
        <f>SUM(C15:C16)</f>
        <v>37</v>
      </c>
      <c r="D17" s="33">
        <f t="shared" si="0"/>
        <v>15.9</v>
      </c>
      <c r="E17" s="592">
        <f>SUM(E15:E16)</f>
        <v>5</v>
      </c>
      <c r="F17" s="33">
        <f t="shared" si="1"/>
        <v>2.2000000000000002</v>
      </c>
      <c r="G17" s="593">
        <f>SUM(G15:G16)</f>
        <v>3</v>
      </c>
      <c r="H17" s="33">
        <f t="shared" si="2"/>
        <v>1.3</v>
      </c>
    </row>
    <row r="18" spans="1:12">
      <c r="A18" s="586" t="s">
        <v>459</v>
      </c>
      <c r="B18" s="523">
        <f t="shared" si="3"/>
        <v>39</v>
      </c>
      <c r="C18" s="594">
        <v>29</v>
      </c>
      <c r="D18" s="509">
        <f t="shared" si="0"/>
        <v>12.5</v>
      </c>
      <c r="E18" s="595">
        <v>9</v>
      </c>
      <c r="F18" s="509">
        <f t="shared" si="1"/>
        <v>3.9</v>
      </c>
      <c r="G18" s="596">
        <v>1</v>
      </c>
      <c r="H18" s="509">
        <f t="shared" si="2"/>
        <v>0.4</v>
      </c>
    </row>
    <row r="19" spans="1:12">
      <c r="A19" s="586" t="s">
        <v>460</v>
      </c>
      <c r="B19" s="523">
        <f t="shared" si="3"/>
        <v>3</v>
      </c>
      <c r="C19" s="594">
        <v>2</v>
      </c>
      <c r="D19" s="509">
        <f t="shared" si="0"/>
        <v>0.9</v>
      </c>
      <c r="E19" s="595">
        <v>1</v>
      </c>
      <c r="F19" s="509">
        <f t="shared" si="1"/>
        <v>0.4</v>
      </c>
      <c r="G19" s="596">
        <v>0</v>
      </c>
      <c r="H19" s="509">
        <f t="shared" si="2"/>
        <v>0</v>
      </c>
    </row>
    <row r="20" spans="1:12">
      <c r="A20" s="494" t="s">
        <v>461</v>
      </c>
      <c r="B20" s="523">
        <f t="shared" si="3"/>
        <v>10</v>
      </c>
      <c r="C20" s="594">
        <v>7</v>
      </c>
      <c r="D20" s="509">
        <f t="shared" si="0"/>
        <v>3</v>
      </c>
      <c r="E20" s="595">
        <v>3</v>
      </c>
      <c r="F20" s="509">
        <f t="shared" si="1"/>
        <v>1.3</v>
      </c>
      <c r="G20" s="596">
        <v>0</v>
      </c>
      <c r="H20" s="509">
        <f t="shared" si="2"/>
        <v>0</v>
      </c>
    </row>
    <row r="21" spans="1:12">
      <c r="A21" s="585" t="s">
        <v>458</v>
      </c>
      <c r="B21" s="523">
        <f t="shared" si="3"/>
        <v>52</v>
      </c>
      <c r="C21" s="591">
        <f>SUM(C18:C20)</f>
        <v>38</v>
      </c>
      <c r="D21" s="33">
        <f t="shared" si="0"/>
        <v>16.399999999999999</v>
      </c>
      <c r="E21" s="592">
        <f>SUM(E18:E20)</f>
        <v>13</v>
      </c>
      <c r="F21" s="33">
        <f t="shared" si="1"/>
        <v>5.6</v>
      </c>
      <c r="G21" s="593">
        <f>SUM(G18:G20)</f>
        <v>1</v>
      </c>
      <c r="H21" s="33">
        <f t="shared" si="2"/>
        <v>0.4</v>
      </c>
    </row>
    <row r="22" spans="1:12">
      <c r="A22" s="585" t="s">
        <v>105</v>
      </c>
      <c r="B22" s="523">
        <f t="shared" si="3"/>
        <v>22</v>
      </c>
      <c r="C22" s="591">
        <v>17</v>
      </c>
      <c r="D22" s="33">
        <f t="shared" si="0"/>
        <v>7.3</v>
      </c>
      <c r="E22" s="592">
        <v>4</v>
      </c>
      <c r="F22" s="33">
        <f t="shared" si="1"/>
        <v>1.7</v>
      </c>
      <c r="G22" s="593">
        <v>1</v>
      </c>
      <c r="H22" s="33">
        <f t="shared" si="2"/>
        <v>0.4</v>
      </c>
    </row>
    <row r="23" spans="1:12">
      <c r="A23" s="585" t="s">
        <v>452</v>
      </c>
      <c r="B23" s="523">
        <f t="shared" si="3"/>
        <v>55</v>
      </c>
      <c r="C23" s="591">
        <v>41</v>
      </c>
      <c r="D23" s="33">
        <f t="shared" si="0"/>
        <v>17.7</v>
      </c>
      <c r="E23" s="592">
        <v>9</v>
      </c>
      <c r="F23" s="33">
        <f t="shared" si="1"/>
        <v>3.9</v>
      </c>
      <c r="G23" s="593">
        <v>5</v>
      </c>
      <c r="H23" s="33">
        <f t="shared" si="2"/>
        <v>2.2000000000000002</v>
      </c>
    </row>
    <row r="24" spans="1:12" ht="31.5">
      <c r="A24" s="66" t="s">
        <v>451</v>
      </c>
      <c r="B24" s="523">
        <f t="shared" si="3"/>
        <v>1</v>
      </c>
      <c r="C24" s="502">
        <v>0</v>
      </c>
      <c r="D24" s="33">
        <f t="shared" si="0"/>
        <v>0</v>
      </c>
      <c r="E24" s="511">
        <v>1</v>
      </c>
      <c r="F24" s="33">
        <f t="shared" si="1"/>
        <v>0.4</v>
      </c>
      <c r="G24" s="498">
        <v>0</v>
      </c>
      <c r="H24" s="33">
        <f t="shared" si="2"/>
        <v>0</v>
      </c>
    </row>
    <row r="25" spans="1:12">
      <c r="A25" s="585" t="s">
        <v>196</v>
      </c>
      <c r="B25" s="523">
        <f t="shared" si="3"/>
        <v>2</v>
      </c>
      <c r="C25" s="591">
        <v>1</v>
      </c>
      <c r="D25" s="33">
        <f t="shared" si="0"/>
        <v>0.4</v>
      </c>
      <c r="E25" s="592">
        <v>0</v>
      </c>
      <c r="F25" s="33">
        <f t="shared" si="1"/>
        <v>0</v>
      </c>
      <c r="G25" s="593">
        <v>1</v>
      </c>
      <c r="H25" s="33">
        <f t="shared" si="2"/>
        <v>0.4</v>
      </c>
    </row>
    <row r="26" spans="1:12">
      <c r="A26" s="462"/>
      <c r="B26" s="587"/>
      <c r="C26" s="587"/>
      <c r="D26" s="33"/>
      <c r="F26" s="33"/>
      <c r="H26" s="33"/>
    </row>
    <row r="27" spans="1:12">
      <c r="A27" s="51" t="s">
        <v>158</v>
      </c>
      <c r="D27" s="33"/>
      <c r="F27" s="33"/>
      <c r="H27" s="33"/>
    </row>
    <row r="28" spans="1:12">
      <c r="A28" s="410" t="s">
        <v>440</v>
      </c>
      <c r="B28" s="523">
        <f>C28+E28+G28</f>
        <v>52</v>
      </c>
      <c r="C28" s="597">
        <v>38</v>
      </c>
      <c r="D28" s="33">
        <f>C28/$B$7%</f>
        <v>16.399999999999999</v>
      </c>
      <c r="E28" s="526">
        <v>10</v>
      </c>
      <c r="F28" s="33">
        <f>E28/$B$7%</f>
        <v>4.3</v>
      </c>
      <c r="G28" s="527">
        <v>4</v>
      </c>
      <c r="H28" s="33">
        <f>G28/$B$7%</f>
        <v>1.7</v>
      </c>
    </row>
    <row r="29" spans="1:12">
      <c r="A29" s="410" t="s">
        <v>441</v>
      </c>
      <c r="B29" s="523">
        <f>C29+E29+G29</f>
        <v>102</v>
      </c>
      <c r="C29" s="598">
        <v>79</v>
      </c>
      <c r="D29" s="33">
        <f>C29/$B$7%</f>
        <v>34.1</v>
      </c>
      <c r="E29" s="528">
        <v>17</v>
      </c>
      <c r="F29" s="33">
        <f>E29/$B$7%</f>
        <v>7.3</v>
      </c>
      <c r="G29" s="529">
        <v>6</v>
      </c>
      <c r="H29" s="33">
        <f>G29/$B$7%</f>
        <v>2.6</v>
      </c>
    </row>
    <row r="30" spans="1:12">
      <c r="A30" s="410" t="s">
        <v>442</v>
      </c>
      <c r="B30" s="523">
        <f>C30+E30+G30</f>
        <v>21</v>
      </c>
      <c r="C30" s="598">
        <v>16</v>
      </c>
      <c r="D30" s="33">
        <f>C30/$B$7%</f>
        <v>6.9</v>
      </c>
      <c r="E30" s="528">
        <v>4</v>
      </c>
      <c r="F30" s="33">
        <f>E30/$B$7%</f>
        <v>1.7</v>
      </c>
      <c r="G30" s="529">
        <v>1</v>
      </c>
      <c r="H30" s="33">
        <f>G30/$B$7%</f>
        <v>0.4</v>
      </c>
    </row>
    <row r="31" spans="1:12">
      <c r="L31" s="79" t="s">
        <v>210</v>
      </c>
    </row>
    <row r="33" spans="1:8">
      <c r="A33" s="79" t="s">
        <v>498</v>
      </c>
      <c r="B33" s="67">
        <v>0.23699999999999999</v>
      </c>
      <c r="D33" s="33"/>
      <c r="F33" s="33"/>
    </row>
    <row r="34" spans="1:8">
      <c r="A34" s="79" t="s">
        <v>499</v>
      </c>
      <c r="B34" s="67">
        <v>0.54900000000000004</v>
      </c>
      <c r="D34" s="33"/>
      <c r="F34" s="33"/>
    </row>
    <row r="35" spans="1:8">
      <c r="A35" s="463"/>
      <c r="B35" s="464"/>
      <c r="C35" s="464"/>
      <c r="D35" s="464"/>
      <c r="E35" s="515"/>
      <c r="F35" s="464"/>
      <c r="G35" s="515"/>
      <c r="H35" s="464"/>
    </row>
    <row r="37" spans="1:8">
      <c r="A37" s="462" t="s">
        <v>478</v>
      </c>
    </row>
    <row r="39" spans="1:8" ht="66.95" customHeight="1">
      <c r="A39" s="469"/>
      <c r="B39" s="457"/>
      <c r="C39" s="936" t="s">
        <v>559</v>
      </c>
      <c r="D39" s="936"/>
      <c r="E39" s="936" t="s">
        <v>560</v>
      </c>
      <c r="F39" s="936"/>
      <c r="G39" s="936" t="s">
        <v>561</v>
      </c>
      <c r="H39" s="936"/>
    </row>
    <row r="40" spans="1:8" ht="38.25" customHeight="1">
      <c r="A40" s="469"/>
      <c r="B40" s="521" t="s">
        <v>497</v>
      </c>
      <c r="C40" s="521" t="s">
        <v>410</v>
      </c>
      <c r="D40" s="521" t="s">
        <v>401</v>
      </c>
      <c r="E40" s="521" t="s">
        <v>410</v>
      </c>
      <c r="F40" s="521" t="s">
        <v>401</v>
      </c>
      <c r="G40" s="521" t="s">
        <v>410</v>
      </c>
      <c r="H40" s="521" t="s">
        <v>401</v>
      </c>
    </row>
    <row r="41" spans="1:8">
      <c r="A41" s="460" t="s">
        <v>114</v>
      </c>
      <c r="B41" s="64">
        <v>488</v>
      </c>
      <c r="C41" s="64">
        <v>322</v>
      </c>
      <c r="D41" s="474">
        <v>66</v>
      </c>
      <c r="E41" s="501">
        <v>25</v>
      </c>
      <c r="F41" s="474">
        <v>5.0999999999999996</v>
      </c>
      <c r="G41" s="501">
        <v>1</v>
      </c>
      <c r="H41" s="474">
        <v>0.2</v>
      </c>
    </row>
    <row r="42" spans="1:8">
      <c r="B42" s="65"/>
      <c r="C42" s="65"/>
      <c r="D42" s="33"/>
      <c r="F42" s="33"/>
      <c r="H42" s="33"/>
    </row>
    <row r="43" spans="1:8">
      <c r="A43" s="462" t="s">
        <v>218</v>
      </c>
      <c r="B43" s="65"/>
      <c r="C43" s="65"/>
      <c r="D43" s="33"/>
      <c r="F43" s="33"/>
      <c r="H43" s="33"/>
    </row>
    <row r="44" spans="1:8">
      <c r="A44" s="79" t="s">
        <v>503</v>
      </c>
      <c r="B44" s="65">
        <f>C44+E44+G44</f>
        <v>77</v>
      </c>
      <c r="C44" s="65">
        <v>74</v>
      </c>
      <c r="D44" s="33">
        <f>C44/$B$41%</f>
        <v>15.2</v>
      </c>
      <c r="E44" s="493">
        <v>3</v>
      </c>
      <c r="F44" s="33">
        <f>E44/$B$41%</f>
        <v>0.6</v>
      </c>
      <c r="G44" s="493">
        <v>0</v>
      </c>
      <c r="H44" s="33">
        <f>G44/$B$41%</f>
        <v>0</v>
      </c>
    </row>
    <row r="45" spans="1:8">
      <c r="A45" s="79" t="s">
        <v>106</v>
      </c>
      <c r="B45" s="65">
        <f>C45+E45+G45</f>
        <v>130</v>
      </c>
      <c r="C45" s="65">
        <v>123</v>
      </c>
      <c r="D45" s="33">
        <f>C45/$B$41%</f>
        <v>25.2</v>
      </c>
      <c r="E45" s="493">
        <v>6</v>
      </c>
      <c r="F45" s="33">
        <f>E45/$B$41%</f>
        <v>1.2</v>
      </c>
      <c r="G45" s="493">
        <v>1</v>
      </c>
      <c r="H45" s="33">
        <f>G45/$B$41%</f>
        <v>0.2</v>
      </c>
    </row>
    <row r="46" spans="1:8">
      <c r="A46" s="79" t="s">
        <v>157</v>
      </c>
      <c r="B46" s="65">
        <f>C46+E46+G46</f>
        <v>141</v>
      </c>
      <c r="C46" s="65">
        <v>125</v>
      </c>
      <c r="D46" s="33">
        <f>C46/$B$41%</f>
        <v>25.6</v>
      </c>
      <c r="E46" s="493">
        <v>16</v>
      </c>
      <c r="F46" s="33">
        <f>E46/$B$41%</f>
        <v>3.3</v>
      </c>
      <c r="G46" s="493">
        <v>0</v>
      </c>
      <c r="H46" s="33">
        <f>G46/$B$41%</f>
        <v>0</v>
      </c>
    </row>
    <row r="47" spans="1:8">
      <c r="A47" s="462"/>
      <c r="B47" s="65"/>
      <c r="C47" s="65"/>
      <c r="D47" s="33"/>
      <c r="F47" s="33"/>
      <c r="H47" s="33"/>
    </row>
    <row r="48" spans="1:8">
      <c r="A48" s="462" t="s">
        <v>167</v>
      </c>
      <c r="B48" s="65"/>
      <c r="C48" s="65"/>
      <c r="D48" s="33"/>
      <c r="F48" s="33"/>
      <c r="H48" s="33"/>
    </row>
    <row r="49" spans="1:8">
      <c r="A49" s="494" t="s">
        <v>455</v>
      </c>
      <c r="B49" s="65">
        <f t="shared" ref="B49:B59" si="4">C49+E49+G49</f>
        <v>72</v>
      </c>
      <c r="C49" s="599">
        <v>68</v>
      </c>
      <c r="D49" s="509">
        <f t="shared" ref="D49:D59" si="5">C49/$B$41%</f>
        <v>13.9</v>
      </c>
      <c r="E49" s="600">
        <v>3</v>
      </c>
      <c r="F49" s="509">
        <f t="shared" ref="F49:F59" si="6">E49/$B$41%</f>
        <v>0.6</v>
      </c>
      <c r="G49" s="601">
        <v>1</v>
      </c>
      <c r="H49" s="509">
        <f t="shared" ref="H49:H59" si="7">G49/$B$41%</f>
        <v>0.2</v>
      </c>
    </row>
    <row r="50" spans="1:8" ht="47.25">
      <c r="A50" s="494" t="s">
        <v>534</v>
      </c>
      <c r="B50" s="65">
        <f t="shared" si="4"/>
        <v>2</v>
      </c>
      <c r="C50" s="512">
        <v>2</v>
      </c>
      <c r="D50" s="509">
        <f t="shared" si="5"/>
        <v>0.4</v>
      </c>
      <c r="E50" s="513">
        <v>0</v>
      </c>
      <c r="F50" s="509">
        <f t="shared" si="6"/>
        <v>0</v>
      </c>
      <c r="G50" s="514">
        <v>0</v>
      </c>
      <c r="H50" s="509">
        <f t="shared" si="7"/>
        <v>0</v>
      </c>
    </row>
    <row r="51" spans="1:8">
      <c r="A51" s="66" t="s">
        <v>457</v>
      </c>
      <c r="B51" s="65">
        <f t="shared" si="4"/>
        <v>74</v>
      </c>
      <c r="C51" s="502">
        <f>SUM(C49:C50)</f>
        <v>70</v>
      </c>
      <c r="D51" s="33">
        <f t="shared" si="5"/>
        <v>14.3</v>
      </c>
      <c r="E51" s="511">
        <f>SUM(E49:E50)</f>
        <v>3</v>
      </c>
      <c r="F51" s="33">
        <f t="shared" si="6"/>
        <v>0.6</v>
      </c>
      <c r="G51" s="498">
        <f>SUM(G49:G50)</f>
        <v>1</v>
      </c>
      <c r="H51" s="33">
        <f t="shared" si="7"/>
        <v>0.2</v>
      </c>
    </row>
    <row r="52" spans="1:8">
      <c r="A52" s="586" t="s">
        <v>459</v>
      </c>
      <c r="B52" s="65">
        <f t="shared" si="4"/>
        <v>85</v>
      </c>
      <c r="C52" s="512">
        <v>82</v>
      </c>
      <c r="D52" s="509">
        <f t="shared" si="5"/>
        <v>16.8</v>
      </c>
      <c r="E52" s="513">
        <v>3</v>
      </c>
      <c r="F52" s="509">
        <f t="shared" si="6"/>
        <v>0.6</v>
      </c>
      <c r="G52" s="514">
        <v>0</v>
      </c>
      <c r="H52" s="509">
        <f t="shared" si="7"/>
        <v>0</v>
      </c>
    </row>
    <row r="53" spans="1:8">
      <c r="A53" s="586" t="s">
        <v>460</v>
      </c>
      <c r="B53" s="65">
        <f t="shared" si="4"/>
        <v>5</v>
      </c>
      <c r="C53" s="512">
        <v>5</v>
      </c>
      <c r="D53" s="509">
        <f t="shared" si="5"/>
        <v>1</v>
      </c>
      <c r="E53" s="513">
        <v>0</v>
      </c>
      <c r="F53" s="509">
        <f t="shared" si="6"/>
        <v>0</v>
      </c>
      <c r="G53" s="514">
        <v>0</v>
      </c>
      <c r="H53" s="509">
        <f t="shared" si="7"/>
        <v>0</v>
      </c>
    </row>
    <row r="54" spans="1:8">
      <c r="A54" s="494" t="s">
        <v>461</v>
      </c>
      <c r="B54" s="65">
        <f t="shared" si="4"/>
        <v>29</v>
      </c>
      <c r="C54" s="512">
        <v>26</v>
      </c>
      <c r="D54" s="509">
        <f t="shared" si="5"/>
        <v>5.3</v>
      </c>
      <c r="E54" s="513">
        <v>3</v>
      </c>
      <c r="F54" s="509">
        <f t="shared" si="6"/>
        <v>0.6</v>
      </c>
      <c r="G54" s="514">
        <v>0</v>
      </c>
      <c r="H54" s="509">
        <f t="shared" si="7"/>
        <v>0</v>
      </c>
    </row>
    <row r="55" spans="1:8">
      <c r="A55" s="66" t="s">
        <v>458</v>
      </c>
      <c r="B55" s="65">
        <f t="shared" si="4"/>
        <v>119</v>
      </c>
      <c r="C55" s="502">
        <f>SUM(C52:C54)</f>
        <v>113</v>
      </c>
      <c r="D55" s="33">
        <f t="shared" si="5"/>
        <v>23.2</v>
      </c>
      <c r="E55" s="511">
        <f>SUM(E52:E54)</f>
        <v>6</v>
      </c>
      <c r="F55" s="33">
        <f t="shared" si="6"/>
        <v>1.2</v>
      </c>
      <c r="G55" s="498">
        <f>SUM(G52:G54)</f>
        <v>0</v>
      </c>
      <c r="H55" s="33">
        <f t="shared" si="7"/>
        <v>0</v>
      </c>
    </row>
    <row r="56" spans="1:8">
      <c r="A56" s="66" t="s">
        <v>105</v>
      </c>
      <c r="B56" s="65">
        <f t="shared" si="4"/>
        <v>39</v>
      </c>
      <c r="C56" s="502">
        <v>38</v>
      </c>
      <c r="D56" s="33">
        <f t="shared" si="5"/>
        <v>7.8</v>
      </c>
      <c r="E56" s="511">
        <v>1</v>
      </c>
      <c r="F56" s="33">
        <f t="shared" si="6"/>
        <v>0.2</v>
      </c>
      <c r="G56" s="498">
        <v>0</v>
      </c>
      <c r="H56" s="33">
        <f t="shared" si="7"/>
        <v>0</v>
      </c>
    </row>
    <row r="57" spans="1:8">
      <c r="A57" s="66" t="s">
        <v>220</v>
      </c>
      <c r="B57" s="65">
        <f t="shared" si="4"/>
        <v>112</v>
      </c>
      <c r="C57" s="502">
        <v>97</v>
      </c>
      <c r="D57" s="33">
        <f t="shared" si="5"/>
        <v>19.899999999999999</v>
      </c>
      <c r="E57" s="511">
        <v>15</v>
      </c>
      <c r="F57" s="33">
        <f t="shared" si="6"/>
        <v>3.1</v>
      </c>
      <c r="G57" s="498">
        <v>0</v>
      </c>
      <c r="H57" s="33">
        <f t="shared" si="7"/>
        <v>0</v>
      </c>
    </row>
    <row r="58" spans="1:8" ht="31.5">
      <c r="A58" s="66" t="s">
        <v>450</v>
      </c>
      <c r="B58" s="65">
        <f t="shared" si="4"/>
        <v>1</v>
      </c>
      <c r="C58" s="502">
        <v>1</v>
      </c>
      <c r="D58" s="33">
        <f t="shared" si="5"/>
        <v>0.2</v>
      </c>
      <c r="E58" s="511">
        <v>0</v>
      </c>
      <c r="F58" s="33">
        <f t="shared" si="6"/>
        <v>0</v>
      </c>
      <c r="G58" s="498">
        <v>0</v>
      </c>
      <c r="H58" s="33">
        <f t="shared" si="7"/>
        <v>0</v>
      </c>
    </row>
    <row r="59" spans="1:8">
      <c r="A59" s="66" t="s">
        <v>196</v>
      </c>
      <c r="B59" s="65">
        <f t="shared" si="4"/>
        <v>2</v>
      </c>
      <c r="C59" s="502">
        <v>2</v>
      </c>
      <c r="D59" s="33">
        <f t="shared" si="5"/>
        <v>0.4</v>
      </c>
      <c r="E59" s="511">
        <v>0</v>
      </c>
      <c r="F59" s="33">
        <f t="shared" si="6"/>
        <v>0</v>
      </c>
      <c r="G59" s="498">
        <v>0</v>
      </c>
      <c r="H59" s="33">
        <f t="shared" si="7"/>
        <v>0</v>
      </c>
    </row>
    <row r="60" spans="1:8">
      <c r="A60" s="462"/>
      <c r="B60" s="65"/>
      <c r="C60" s="65"/>
      <c r="D60" s="33"/>
      <c r="F60" s="33"/>
      <c r="H60" s="33"/>
    </row>
    <row r="61" spans="1:8">
      <c r="A61" s="462" t="s">
        <v>158</v>
      </c>
      <c r="B61" s="65"/>
      <c r="C61" s="65"/>
      <c r="D61" s="33"/>
      <c r="F61" s="33"/>
      <c r="H61" s="33"/>
    </row>
    <row r="62" spans="1:8">
      <c r="A62" s="79" t="s">
        <v>113</v>
      </c>
      <c r="B62" s="65">
        <f>C62+E62+G62</f>
        <v>100</v>
      </c>
      <c r="C62" s="476">
        <v>93</v>
      </c>
      <c r="D62" s="33">
        <f>C62/$B$41%</f>
        <v>19.100000000000001</v>
      </c>
      <c r="E62" s="477">
        <v>7</v>
      </c>
      <c r="F62" s="33">
        <f>E62/$B$41%</f>
        <v>1.4</v>
      </c>
      <c r="G62" s="478">
        <v>0</v>
      </c>
      <c r="H62" s="33">
        <f>G62/$B$41%</f>
        <v>0</v>
      </c>
    </row>
    <row r="63" spans="1:8">
      <c r="A63" s="79" t="s">
        <v>453</v>
      </c>
      <c r="B63" s="65">
        <f>C63+E63+G63</f>
        <v>201</v>
      </c>
      <c r="C63" s="479">
        <v>186</v>
      </c>
      <c r="D63" s="33">
        <f>C63/$B$41%</f>
        <v>38.1</v>
      </c>
      <c r="E63" s="480">
        <v>14</v>
      </c>
      <c r="F63" s="33">
        <f>E63/$B$41%</f>
        <v>2.9</v>
      </c>
      <c r="G63" s="481">
        <v>1</v>
      </c>
      <c r="H63" s="33">
        <f>G63/$B$41%</f>
        <v>0.2</v>
      </c>
    </row>
    <row r="64" spans="1:8">
      <c r="A64" s="79" t="s">
        <v>454</v>
      </c>
      <c r="B64" s="65">
        <f>C64+E64+G64</f>
        <v>45</v>
      </c>
      <c r="C64" s="479">
        <v>41</v>
      </c>
      <c r="D64" s="33">
        <f>C64/$B$41%</f>
        <v>8.4</v>
      </c>
      <c r="E64" s="480">
        <v>4</v>
      </c>
      <c r="F64" s="33">
        <f>E64/$B$41%</f>
        <v>0.8</v>
      </c>
      <c r="G64" s="481">
        <v>0</v>
      </c>
      <c r="H64" s="33">
        <f>G64/$B$41%</f>
        <v>0</v>
      </c>
    </row>
    <row r="67" spans="1:8">
      <c r="A67" s="79" t="s">
        <v>407</v>
      </c>
      <c r="B67" s="67">
        <v>0.23</v>
      </c>
      <c r="D67" s="33"/>
    </row>
    <row r="68" spans="1:8">
      <c r="A68" s="79" t="s">
        <v>408</v>
      </c>
      <c r="B68" s="67">
        <v>5.7000000000000002E-2</v>
      </c>
      <c r="D68" s="33"/>
    </row>
    <row r="69" spans="1:8">
      <c r="A69" s="79" t="s">
        <v>409</v>
      </c>
      <c r="B69" s="67">
        <v>5.0999999999999997E-2</v>
      </c>
      <c r="D69" s="33"/>
    </row>
    <row r="70" spans="1:8">
      <c r="A70" s="463"/>
      <c r="B70" s="464"/>
      <c r="C70" s="464"/>
      <c r="D70" s="464"/>
      <c r="E70" s="515"/>
      <c r="F70" s="464"/>
      <c r="G70" s="515"/>
      <c r="H70" s="464"/>
    </row>
    <row r="72" spans="1:8">
      <c r="A72" s="462" t="s">
        <v>479</v>
      </c>
    </row>
    <row r="74" spans="1:8" ht="24" customHeight="1">
      <c r="A74" s="469"/>
      <c r="B74" s="457"/>
      <c r="C74" s="933" t="s">
        <v>132</v>
      </c>
      <c r="D74" s="933"/>
      <c r="E74" s="933" t="s">
        <v>133</v>
      </c>
      <c r="F74" s="933"/>
      <c r="G74" s="939" t="s">
        <v>562</v>
      </c>
      <c r="H74" s="939"/>
    </row>
    <row r="75" spans="1:8" ht="38.25" customHeight="1">
      <c r="A75" s="469"/>
      <c r="B75" s="521" t="s">
        <v>497</v>
      </c>
      <c r="C75" s="521" t="s">
        <v>410</v>
      </c>
      <c r="D75" s="521" t="s">
        <v>401</v>
      </c>
      <c r="E75" s="521" t="s">
        <v>410</v>
      </c>
      <c r="F75" s="521" t="s">
        <v>401</v>
      </c>
      <c r="G75" s="521" t="s">
        <v>410</v>
      </c>
      <c r="H75" s="521" t="s">
        <v>401</v>
      </c>
    </row>
    <row r="76" spans="1:8">
      <c r="A76" s="460" t="s">
        <v>114</v>
      </c>
      <c r="B76" s="64">
        <v>472</v>
      </c>
      <c r="C76" s="64">
        <v>76</v>
      </c>
      <c r="D76" s="474">
        <v>16.100000000000001</v>
      </c>
      <c r="E76" s="501">
        <v>320</v>
      </c>
      <c r="F76" s="474">
        <v>67.8</v>
      </c>
      <c r="G76" s="501">
        <v>76</v>
      </c>
      <c r="H76" s="474">
        <v>16.100000000000001</v>
      </c>
    </row>
    <row r="77" spans="1:8">
      <c r="B77" s="65"/>
      <c r="C77" s="65"/>
      <c r="H77" s="33"/>
    </row>
    <row r="78" spans="1:8">
      <c r="A78" s="462" t="s">
        <v>218</v>
      </c>
      <c r="B78" s="65"/>
      <c r="C78" s="65"/>
      <c r="F78" s="33"/>
      <c r="H78" s="33"/>
    </row>
    <row r="79" spans="1:8">
      <c r="A79" s="79" t="s">
        <v>503</v>
      </c>
      <c r="B79" s="65">
        <f>C79+E79+G79</f>
        <v>95</v>
      </c>
      <c r="C79" s="65">
        <v>11</v>
      </c>
      <c r="D79" s="33">
        <f>C79/$B$76%</f>
        <v>2.2999999999999998</v>
      </c>
      <c r="E79" s="493">
        <v>69</v>
      </c>
      <c r="F79" s="33">
        <f>E79/$B$76%</f>
        <v>14.6</v>
      </c>
      <c r="G79" s="493">
        <v>15</v>
      </c>
      <c r="H79" s="33">
        <f>G79/$B$76%</f>
        <v>3.2</v>
      </c>
    </row>
    <row r="80" spans="1:8">
      <c r="A80" s="79" t="s">
        <v>106</v>
      </c>
      <c r="B80" s="65">
        <f>C80+E80+G80</f>
        <v>142</v>
      </c>
      <c r="C80" s="65">
        <v>25</v>
      </c>
      <c r="D80" s="33">
        <f>C80/$B$76%</f>
        <v>5.3</v>
      </c>
      <c r="E80" s="493">
        <v>103</v>
      </c>
      <c r="F80" s="33">
        <f>E80/$B$76%</f>
        <v>21.8</v>
      </c>
      <c r="G80" s="493">
        <v>14</v>
      </c>
      <c r="H80" s="33">
        <f>G80/$B$76%</f>
        <v>3</v>
      </c>
    </row>
    <row r="81" spans="1:8">
      <c r="A81" s="79" t="s">
        <v>157</v>
      </c>
      <c r="B81" s="65">
        <f>C81+E81+G81</f>
        <v>235</v>
      </c>
      <c r="C81" s="65">
        <v>40</v>
      </c>
      <c r="D81" s="33">
        <f>C81/$B$76%</f>
        <v>8.5</v>
      </c>
      <c r="E81" s="493">
        <v>148</v>
      </c>
      <c r="F81" s="33">
        <f>E81/$B$76%</f>
        <v>31.4</v>
      </c>
      <c r="G81" s="493">
        <v>47</v>
      </c>
      <c r="H81" s="33">
        <f>G81/$B$76%</f>
        <v>10</v>
      </c>
    </row>
    <row r="82" spans="1:8">
      <c r="A82" s="462"/>
      <c r="B82" s="65"/>
      <c r="C82" s="65"/>
    </row>
    <row r="83" spans="1:8">
      <c r="A83" s="462" t="s">
        <v>167</v>
      </c>
      <c r="B83" s="65"/>
      <c r="C83" s="65"/>
    </row>
    <row r="84" spans="1:8">
      <c r="A84" s="494" t="s">
        <v>455</v>
      </c>
      <c r="B84" s="65">
        <f>C84+E84+G84</f>
        <v>76</v>
      </c>
      <c r="C84" s="599">
        <v>9</v>
      </c>
      <c r="D84" s="509">
        <f t="shared" ref="D84:D94" si="8">C84/$B$76%</f>
        <v>1.9</v>
      </c>
      <c r="E84" s="600">
        <v>60</v>
      </c>
      <c r="F84" s="509">
        <f t="shared" ref="F84:F94" si="9">E84/$B$76%</f>
        <v>12.7</v>
      </c>
      <c r="G84" s="493">
        <v>7</v>
      </c>
      <c r="H84" s="509">
        <f>G84/$B$76%</f>
        <v>1.5</v>
      </c>
    </row>
    <row r="85" spans="1:8" ht="47.25">
      <c r="A85" s="494" t="s">
        <v>534</v>
      </c>
      <c r="B85" s="65">
        <f>C85+E85+G85</f>
        <v>3</v>
      </c>
      <c r="C85" s="512">
        <v>0</v>
      </c>
      <c r="D85" s="509">
        <f t="shared" si="8"/>
        <v>0</v>
      </c>
      <c r="E85" s="513">
        <v>2</v>
      </c>
      <c r="F85" s="509">
        <f t="shared" si="9"/>
        <v>0.4</v>
      </c>
      <c r="G85" s="493">
        <v>1</v>
      </c>
      <c r="H85" s="509">
        <f>G85/$B$76%</f>
        <v>0.2</v>
      </c>
    </row>
    <row r="86" spans="1:8">
      <c r="A86" s="66" t="s">
        <v>457</v>
      </c>
      <c r="B86" s="65">
        <f>C86+E86+G86</f>
        <v>71</v>
      </c>
      <c r="C86" s="502">
        <f>SUM(C84:C85)</f>
        <v>9</v>
      </c>
      <c r="D86" s="33">
        <f t="shared" si="8"/>
        <v>1.9</v>
      </c>
      <c r="E86" s="511">
        <f>SUM(E84:E85)</f>
        <v>62</v>
      </c>
      <c r="F86" s="33">
        <f t="shared" si="9"/>
        <v>13.1</v>
      </c>
      <c r="H86" s="33"/>
    </row>
    <row r="87" spans="1:8">
      <c r="A87" s="586" t="s">
        <v>459</v>
      </c>
      <c r="B87" s="65">
        <f t="shared" ref="B87:B94" si="10">C87+E87+G87</f>
        <v>100</v>
      </c>
      <c r="C87" s="512">
        <v>13</v>
      </c>
      <c r="D87" s="509">
        <f t="shared" si="8"/>
        <v>2.8</v>
      </c>
      <c r="E87" s="513">
        <v>68</v>
      </c>
      <c r="F87" s="509">
        <f t="shared" si="9"/>
        <v>14.4</v>
      </c>
      <c r="G87" s="493">
        <v>19</v>
      </c>
      <c r="H87" s="509">
        <f>G87/$B$76%</f>
        <v>4</v>
      </c>
    </row>
    <row r="88" spans="1:8">
      <c r="A88" s="586" t="s">
        <v>460</v>
      </c>
      <c r="B88" s="65">
        <f t="shared" si="10"/>
        <v>6</v>
      </c>
      <c r="C88" s="512">
        <v>3</v>
      </c>
      <c r="D88" s="509">
        <f t="shared" si="8"/>
        <v>0.6</v>
      </c>
      <c r="E88" s="513">
        <v>2</v>
      </c>
      <c r="F88" s="509">
        <f t="shared" si="9"/>
        <v>0.4</v>
      </c>
      <c r="G88" s="493">
        <v>1</v>
      </c>
      <c r="H88" s="509">
        <f>G88/$B$76%</f>
        <v>0.2</v>
      </c>
    </row>
    <row r="89" spans="1:8">
      <c r="A89" s="494" t="s">
        <v>461</v>
      </c>
      <c r="B89" s="65">
        <f t="shared" si="10"/>
        <v>32</v>
      </c>
      <c r="C89" s="512">
        <v>2</v>
      </c>
      <c r="D89" s="509">
        <f t="shared" si="8"/>
        <v>0.4</v>
      </c>
      <c r="E89" s="513">
        <v>23</v>
      </c>
      <c r="F89" s="509">
        <f t="shared" si="9"/>
        <v>4.9000000000000004</v>
      </c>
      <c r="G89" s="493">
        <v>7</v>
      </c>
      <c r="H89" s="509">
        <f>G89/$B$76%</f>
        <v>1.5</v>
      </c>
    </row>
    <row r="90" spans="1:8">
      <c r="A90" s="66" t="s">
        <v>458</v>
      </c>
      <c r="B90" s="65">
        <f t="shared" si="10"/>
        <v>111</v>
      </c>
      <c r="C90" s="502">
        <f>SUM(C87:C89)</f>
        <v>18</v>
      </c>
      <c r="D90" s="33">
        <f t="shared" si="8"/>
        <v>3.8</v>
      </c>
      <c r="E90" s="511">
        <f>SUM(E87:E89)</f>
        <v>93</v>
      </c>
      <c r="F90" s="33">
        <f t="shared" si="9"/>
        <v>19.7</v>
      </c>
      <c r="H90" s="33"/>
    </row>
    <row r="91" spans="1:8">
      <c r="A91" s="66" t="s">
        <v>105</v>
      </c>
      <c r="B91" s="65">
        <f t="shared" si="10"/>
        <v>40</v>
      </c>
      <c r="C91" s="502">
        <v>8</v>
      </c>
      <c r="D91" s="33">
        <f t="shared" si="8"/>
        <v>1.7</v>
      </c>
      <c r="E91" s="511">
        <v>24</v>
      </c>
      <c r="F91" s="33">
        <f t="shared" si="9"/>
        <v>5.0999999999999996</v>
      </c>
      <c r="G91" s="493">
        <v>8</v>
      </c>
      <c r="H91" s="33"/>
    </row>
    <row r="92" spans="1:8">
      <c r="A92" s="66" t="s">
        <v>220</v>
      </c>
      <c r="B92" s="65">
        <f t="shared" si="10"/>
        <v>209</v>
      </c>
      <c r="C92" s="502">
        <v>40</v>
      </c>
      <c r="D92" s="33">
        <f t="shared" si="8"/>
        <v>8.5</v>
      </c>
      <c r="E92" s="511">
        <v>137</v>
      </c>
      <c r="F92" s="33">
        <f t="shared" si="9"/>
        <v>29</v>
      </c>
      <c r="G92" s="493">
        <v>32</v>
      </c>
      <c r="H92" s="33"/>
    </row>
    <row r="93" spans="1:8" ht="31.5">
      <c r="A93" s="66" t="s">
        <v>450</v>
      </c>
      <c r="B93" s="65">
        <f t="shared" si="10"/>
        <v>1</v>
      </c>
      <c r="C93" s="502">
        <v>0</v>
      </c>
      <c r="D93" s="33">
        <f t="shared" si="8"/>
        <v>0</v>
      </c>
      <c r="E93" s="511">
        <v>1</v>
      </c>
      <c r="F93" s="33">
        <f t="shared" si="9"/>
        <v>0.2</v>
      </c>
      <c r="G93" s="493">
        <v>0</v>
      </c>
      <c r="H93" s="33"/>
    </row>
    <row r="94" spans="1:8">
      <c r="A94" s="66" t="s">
        <v>196</v>
      </c>
      <c r="B94" s="65">
        <f t="shared" si="10"/>
        <v>4</v>
      </c>
      <c r="C94" s="502">
        <v>1</v>
      </c>
      <c r="D94" s="33">
        <f t="shared" si="8"/>
        <v>0.2</v>
      </c>
      <c r="E94" s="511">
        <v>2</v>
      </c>
      <c r="F94" s="33">
        <f t="shared" si="9"/>
        <v>0.4</v>
      </c>
      <c r="G94" s="493">
        <v>1</v>
      </c>
      <c r="H94" s="33"/>
    </row>
    <row r="95" spans="1:8">
      <c r="A95" s="462"/>
      <c r="B95" s="65"/>
      <c r="C95" s="65"/>
    </row>
    <row r="96" spans="1:8">
      <c r="A96" s="462" t="s">
        <v>158</v>
      </c>
      <c r="B96" s="65"/>
      <c r="C96" s="65"/>
    </row>
    <row r="97" spans="1:8">
      <c r="A97" s="79" t="s">
        <v>113</v>
      </c>
      <c r="B97" s="65">
        <f>C97+E97+G97</f>
        <v>121</v>
      </c>
      <c r="C97" s="476">
        <v>23</v>
      </c>
      <c r="D97" s="33">
        <f>C97/$B$76%</f>
        <v>4.9000000000000004</v>
      </c>
      <c r="E97" s="477">
        <v>98</v>
      </c>
      <c r="F97" s="33">
        <f>E97/$B$76%</f>
        <v>20.8</v>
      </c>
      <c r="H97" s="33"/>
    </row>
    <row r="98" spans="1:8">
      <c r="A98" s="79" t="s">
        <v>453</v>
      </c>
      <c r="B98" s="65">
        <f>C98+E98+G98</f>
        <v>230</v>
      </c>
      <c r="C98" s="479">
        <v>46</v>
      </c>
      <c r="D98" s="33">
        <f>C98/$B$76%</f>
        <v>9.6999999999999993</v>
      </c>
      <c r="E98" s="480">
        <v>184</v>
      </c>
      <c r="F98" s="33">
        <f>E98/$B$76%</f>
        <v>39</v>
      </c>
      <c r="H98" s="33"/>
    </row>
    <row r="99" spans="1:8">
      <c r="A99" s="79" t="s">
        <v>454</v>
      </c>
      <c r="B99" s="65">
        <f>C99+E99+G99</f>
        <v>44</v>
      </c>
      <c r="C99" s="479">
        <v>6</v>
      </c>
      <c r="D99" s="33">
        <f>C99/$B$76%</f>
        <v>1.3</v>
      </c>
      <c r="E99" s="480">
        <v>38</v>
      </c>
      <c r="F99" s="33">
        <f>E99/$B$76%</f>
        <v>8.1</v>
      </c>
      <c r="H99" s="33"/>
    </row>
    <row r="102" spans="1:8">
      <c r="A102" s="79" t="s">
        <v>463</v>
      </c>
      <c r="B102" s="67">
        <v>0.161</v>
      </c>
    </row>
    <row r="103" spans="1:8">
      <c r="A103" s="79" t="s">
        <v>411</v>
      </c>
      <c r="B103" s="67">
        <v>8.2000000000000003E-2</v>
      </c>
      <c r="D103" s="33"/>
    </row>
    <row r="104" spans="1:8">
      <c r="A104" s="463"/>
      <c r="B104" s="464"/>
      <c r="C104" s="464"/>
      <c r="D104" s="464"/>
      <c r="E104" s="515"/>
      <c r="F104" s="464"/>
      <c r="G104" s="515"/>
      <c r="H104" s="464"/>
    </row>
    <row r="106" spans="1:8">
      <c r="A106" s="462" t="s">
        <v>102</v>
      </c>
      <c r="B106" s="471"/>
      <c r="C106" s="471"/>
      <c r="D106" s="471"/>
    </row>
    <row r="107" spans="1:8">
      <c r="A107" s="79" t="s">
        <v>107</v>
      </c>
    </row>
    <row r="108" spans="1:8">
      <c r="A108" s="79" t="s">
        <v>402</v>
      </c>
    </row>
    <row r="110" spans="1:8">
      <c r="A110" s="602"/>
      <c r="B110" s="485"/>
      <c r="C110" s="485"/>
    </row>
  </sheetData>
  <mergeCells count="10">
    <mergeCell ref="C74:D74"/>
    <mergeCell ref="E74:F74"/>
    <mergeCell ref="G74:H74"/>
    <mergeCell ref="A1:H1"/>
    <mergeCell ref="C5:D5"/>
    <mergeCell ref="E5:F5"/>
    <mergeCell ref="G5:H5"/>
    <mergeCell ref="C39:D39"/>
    <mergeCell ref="E39:F39"/>
    <mergeCell ref="G39:H39"/>
  </mergeCells>
  <pageMargins left="0.7" right="0.7" top="0.75" bottom="0.75" header="0.3" footer="0.3"/>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dimension ref="A1:O197"/>
  <sheetViews>
    <sheetView showGridLines="0" zoomScaleNormal="100" workbookViewId="0">
      <pane xSplit="1" ySplit="1" topLeftCell="B2" activePane="bottomRight" state="frozen"/>
      <selection pane="topRight" activeCell="B1" sqref="B1"/>
      <selection pane="bottomLeft" activeCell="A3" sqref="A3"/>
      <selection pane="bottomRight" activeCell="A2" sqref="A2"/>
    </sheetView>
  </sheetViews>
  <sheetFormatPr defaultColWidth="9.140625" defaultRowHeight="15.75"/>
  <cols>
    <col min="1" max="1" width="36.5703125" style="32" customWidth="1"/>
    <col min="2" max="2" width="16.85546875" style="411" customWidth="1"/>
    <col min="3" max="3" width="16.85546875" style="73" customWidth="1"/>
    <col min="4" max="4" width="16.85546875" style="40" customWidth="1"/>
    <col min="5" max="5" width="16.85546875" style="493" customWidth="1"/>
    <col min="6" max="6" width="16.85546875" style="40" customWidth="1"/>
    <col min="7" max="7" width="16.85546875" style="493" customWidth="1"/>
    <col min="8" max="10" width="16.85546875" style="40" customWidth="1"/>
    <col min="11" max="11" width="11.5703125" style="32" customWidth="1"/>
    <col min="12" max="23" width="9.140625" style="32"/>
    <col min="24" max="24" width="26.42578125" style="32" bestFit="1" customWidth="1"/>
    <col min="25" max="16384" width="9.140625" style="32"/>
  </cols>
  <sheetData>
    <row r="1" spans="1:12" s="79" customFormat="1" ht="24" customHeight="1">
      <c r="A1" s="890" t="s">
        <v>504</v>
      </c>
      <c r="B1" s="890"/>
      <c r="C1" s="890"/>
      <c r="D1" s="890"/>
      <c r="E1" s="890"/>
      <c r="F1" s="890"/>
      <c r="G1" s="890"/>
      <c r="H1" s="890"/>
      <c r="I1" s="890"/>
      <c r="J1" s="890"/>
    </row>
    <row r="2" spans="1:12">
      <c r="A2" s="51"/>
      <c r="L2" s="32" t="s">
        <v>210</v>
      </c>
    </row>
    <row r="3" spans="1:12">
      <c r="A3" s="940" t="s">
        <v>500</v>
      </c>
      <c r="B3" s="940"/>
      <c r="C3" s="940"/>
      <c r="D3" s="940"/>
      <c r="E3" s="940"/>
      <c r="F3" s="940"/>
      <c r="G3" s="940"/>
      <c r="H3" s="940"/>
    </row>
    <row r="5" spans="1:12" ht="20.100000000000001" customHeight="1">
      <c r="A5" s="603"/>
      <c r="B5" s="604"/>
      <c r="C5" s="933" t="s">
        <v>182</v>
      </c>
      <c r="D5" s="933"/>
      <c r="E5" s="933" t="s">
        <v>183</v>
      </c>
      <c r="F5" s="933"/>
      <c r="G5" s="933" t="s">
        <v>184</v>
      </c>
      <c r="H5" s="933"/>
      <c r="I5" s="933" t="s">
        <v>185</v>
      </c>
      <c r="J5" s="933"/>
    </row>
    <row r="6" spans="1:12" ht="38.25" customHeight="1">
      <c r="A6" s="522"/>
      <c r="B6" s="459" t="s">
        <v>109</v>
      </c>
      <c r="C6" s="620" t="s">
        <v>410</v>
      </c>
      <c r="D6" s="459" t="s">
        <v>401</v>
      </c>
      <c r="E6" s="620" t="s">
        <v>410</v>
      </c>
      <c r="F6" s="459" t="s">
        <v>401</v>
      </c>
      <c r="G6" s="620" t="s">
        <v>410</v>
      </c>
      <c r="H6" s="459" t="s">
        <v>401</v>
      </c>
      <c r="I6" s="620" t="s">
        <v>410</v>
      </c>
      <c r="J6" s="459" t="s">
        <v>401</v>
      </c>
      <c r="K6" s="55"/>
    </row>
    <row r="7" spans="1:12">
      <c r="A7" s="85" t="s">
        <v>114</v>
      </c>
      <c r="B7" s="605">
        <v>500</v>
      </c>
      <c r="C7" s="621">
        <v>197</v>
      </c>
      <c r="D7" s="474">
        <v>39.4</v>
      </c>
      <c r="E7" s="501">
        <v>125</v>
      </c>
      <c r="F7" s="474">
        <v>25</v>
      </c>
      <c r="G7" s="501">
        <v>77</v>
      </c>
      <c r="H7" s="474">
        <v>15.4</v>
      </c>
      <c r="I7" s="474">
        <v>50</v>
      </c>
      <c r="J7" s="474">
        <v>10</v>
      </c>
      <c r="K7" s="55"/>
    </row>
    <row r="8" spans="1:12">
      <c r="B8" s="606"/>
      <c r="D8" s="33"/>
      <c r="F8" s="33"/>
      <c r="H8" s="33"/>
      <c r="I8" s="33"/>
      <c r="J8" s="33"/>
      <c r="K8" s="55"/>
    </row>
    <row r="9" spans="1:12">
      <c r="A9" s="51" t="s">
        <v>218</v>
      </c>
      <c r="B9" s="606"/>
      <c r="D9" s="33"/>
      <c r="F9" s="33"/>
      <c r="H9" s="33"/>
      <c r="I9" s="33"/>
      <c r="J9" s="33">
        <f>I9/$B$7%</f>
        <v>0</v>
      </c>
      <c r="K9" s="55"/>
    </row>
    <row r="10" spans="1:12">
      <c r="A10" s="32" t="s">
        <v>503</v>
      </c>
      <c r="B10" s="607">
        <f>C10+E10+G10+I10</f>
        <v>88</v>
      </c>
      <c r="C10" s="591">
        <v>33</v>
      </c>
      <c r="D10" s="33">
        <f>C10/$B$7%</f>
        <v>6.6</v>
      </c>
      <c r="E10" s="592">
        <v>29</v>
      </c>
      <c r="F10" s="33">
        <f>E10/$B$7%</f>
        <v>5.8</v>
      </c>
      <c r="G10" s="593">
        <v>10</v>
      </c>
      <c r="H10" s="33">
        <f>G10/$B$7%</f>
        <v>2</v>
      </c>
      <c r="I10" s="592">
        <v>16</v>
      </c>
      <c r="J10" s="33">
        <f>I10/$B$7%</f>
        <v>3.2</v>
      </c>
      <c r="K10" s="55"/>
    </row>
    <row r="11" spans="1:12">
      <c r="A11" s="32" t="s">
        <v>106</v>
      </c>
      <c r="B11" s="607">
        <f>C11+E11+G11+I11</f>
        <v>142</v>
      </c>
      <c r="C11" s="622">
        <v>96</v>
      </c>
      <c r="D11" s="33">
        <f>C11/$B$7%</f>
        <v>19.2</v>
      </c>
      <c r="E11" s="623">
        <v>26</v>
      </c>
      <c r="F11" s="33">
        <f>E11/$B$7%</f>
        <v>5.2</v>
      </c>
      <c r="G11" s="624">
        <v>18</v>
      </c>
      <c r="H11" s="33">
        <f>G11/$B$7%</f>
        <v>3.6</v>
      </c>
      <c r="I11" s="623">
        <v>2</v>
      </c>
      <c r="J11" s="33">
        <f>I11/$B$7%</f>
        <v>0.4</v>
      </c>
      <c r="K11" s="55"/>
    </row>
    <row r="12" spans="1:12">
      <c r="A12" s="32" t="s">
        <v>157</v>
      </c>
      <c r="B12" s="607">
        <f>C12+E12+G12+I12</f>
        <v>663</v>
      </c>
      <c r="C12" s="591">
        <f>SUM(C14:C26)</f>
        <v>296</v>
      </c>
      <c r="D12" s="33">
        <f>C12/$B$7%</f>
        <v>59.2</v>
      </c>
      <c r="E12" s="592">
        <f>SUM(E14:E26)</f>
        <v>174</v>
      </c>
      <c r="F12" s="33">
        <f>E12/$B$7%</f>
        <v>34.799999999999997</v>
      </c>
      <c r="G12" s="593">
        <f>SUM(G14:G26)</f>
        <v>113</v>
      </c>
      <c r="H12" s="33">
        <f>G12/$B$7%</f>
        <v>22.6</v>
      </c>
      <c r="I12" s="592">
        <f>SUM(I14:I26)</f>
        <v>80</v>
      </c>
      <c r="J12" s="33">
        <f>I12/$B$7%</f>
        <v>16</v>
      </c>
      <c r="K12" s="55"/>
    </row>
    <row r="13" spans="1:12">
      <c r="A13" s="51"/>
      <c r="B13" s="606"/>
      <c r="D13" s="33"/>
      <c r="F13" s="33"/>
      <c r="H13" s="33"/>
      <c r="I13" s="33"/>
      <c r="J13" s="33"/>
      <c r="K13" s="55"/>
    </row>
    <row r="14" spans="1:12">
      <c r="A14" s="51" t="s">
        <v>167</v>
      </c>
      <c r="B14" s="606"/>
      <c r="D14" s="33"/>
      <c r="F14" s="33"/>
      <c r="H14" s="33"/>
      <c r="I14" s="33"/>
      <c r="J14" s="33"/>
      <c r="K14" s="55"/>
    </row>
    <row r="15" spans="1:12">
      <c r="A15" s="492" t="s">
        <v>455</v>
      </c>
      <c r="B15" s="607">
        <f t="shared" ref="B15:B24" si="0">C15+E15+G15+I15</f>
        <v>81</v>
      </c>
      <c r="C15" s="588">
        <v>42</v>
      </c>
      <c r="D15" s="509">
        <f t="shared" ref="D15:D25" si="1">C15/$B$7%</f>
        <v>8.4</v>
      </c>
      <c r="E15" s="589">
        <v>14</v>
      </c>
      <c r="F15" s="509">
        <f t="shared" ref="F15:F25" si="2">E15/$B$7%</f>
        <v>2.8</v>
      </c>
      <c r="G15" s="590">
        <v>14</v>
      </c>
      <c r="H15" s="509">
        <f t="shared" ref="H15:H25" si="3">G15/$B$7%</f>
        <v>2.8</v>
      </c>
      <c r="I15" s="589">
        <v>11</v>
      </c>
      <c r="J15" s="509">
        <f t="shared" ref="J15:J25" si="4">I15/$B$7%</f>
        <v>2.2000000000000002</v>
      </c>
      <c r="K15" s="55"/>
    </row>
    <row r="16" spans="1:12" s="79" customFormat="1" ht="47.25">
      <c r="A16" s="494" t="s">
        <v>534</v>
      </c>
      <c r="B16" s="523">
        <f t="shared" si="0"/>
        <v>4</v>
      </c>
      <c r="C16" s="512">
        <v>3</v>
      </c>
      <c r="D16" s="509">
        <f t="shared" si="1"/>
        <v>0.6</v>
      </c>
      <c r="E16" s="513">
        <v>0</v>
      </c>
      <c r="F16" s="509">
        <f t="shared" si="2"/>
        <v>0</v>
      </c>
      <c r="G16" s="514">
        <v>0</v>
      </c>
      <c r="H16" s="509">
        <f t="shared" si="3"/>
        <v>0</v>
      </c>
      <c r="I16" s="513">
        <v>1</v>
      </c>
      <c r="J16" s="509">
        <f t="shared" si="4"/>
        <v>0.2</v>
      </c>
      <c r="K16" s="585"/>
    </row>
    <row r="17" spans="1:11">
      <c r="A17" s="55" t="s">
        <v>457</v>
      </c>
      <c r="B17" s="607">
        <f t="shared" si="0"/>
        <v>85</v>
      </c>
      <c r="C17" s="591">
        <f>SUM(C15:C16)</f>
        <v>45</v>
      </c>
      <c r="D17" s="33">
        <f t="shared" si="1"/>
        <v>9</v>
      </c>
      <c r="E17" s="592">
        <f>SUM(E15:E16)</f>
        <v>14</v>
      </c>
      <c r="F17" s="33">
        <f t="shared" si="2"/>
        <v>2.8</v>
      </c>
      <c r="G17" s="593">
        <f>SUM(G15:G16)</f>
        <v>14</v>
      </c>
      <c r="H17" s="33">
        <f t="shared" si="3"/>
        <v>2.8</v>
      </c>
      <c r="I17" s="592">
        <f>SUM(I15:I16)</f>
        <v>12</v>
      </c>
      <c r="J17" s="33">
        <f t="shared" si="4"/>
        <v>2.4</v>
      </c>
      <c r="K17" s="55"/>
    </row>
    <row r="18" spans="1:11">
      <c r="A18" s="496" t="s">
        <v>459</v>
      </c>
      <c r="B18" s="607">
        <f t="shared" si="0"/>
        <v>94</v>
      </c>
      <c r="C18" s="594">
        <v>42</v>
      </c>
      <c r="D18" s="509">
        <f t="shared" si="1"/>
        <v>8.4</v>
      </c>
      <c r="E18" s="595">
        <v>29</v>
      </c>
      <c r="F18" s="509">
        <f t="shared" si="2"/>
        <v>5.8</v>
      </c>
      <c r="G18" s="596">
        <v>15</v>
      </c>
      <c r="H18" s="509">
        <f t="shared" si="3"/>
        <v>3</v>
      </c>
      <c r="I18" s="595">
        <v>8</v>
      </c>
      <c r="J18" s="509">
        <f t="shared" si="4"/>
        <v>1.6</v>
      </c>
      <c r="K18" s="55"/>
    </row>
    <row r="19" spans="1:11">
      <c r="A19" s="496" t="s">
        <v>460</v>
      </c>
      <c r="B19" s="607">
        <f t="shared" si="0"/>
        <v>7</v>
      </c>
      <c r="C19" s="594">
        <v>3</v>
      </c>
      <c r="D19" s="509">
        <f t="shared" si="1"/>
        <v>0.6</v>
      </c>
      <c r="E19" s="595">
        <v>0</v>
      </c>
      <c r="F19" s="509">
        <f t="shared" si="2"/>
        <v>0</v>
      </c>
      <c r="G19" s="596">
        <v>1</v>
      </c>
      <c r="H19" s="509">
        <f t="shared" si="3"/>
        <v>0.2</v>
      </c>
      <c r="I19" s="595">
        <v>3</v>
      </c>
      <c r="J19" s="509">
        <f t="shared" si="4"/>
        <v>0.6</v>
      </c>
      <c r="K19" s="55"/>
    </row>
    <row r="20" spans="1:11">
      <c r="A20" s="492" t="s">
        <v>461</v>
      </c>
      <c r="B20" s="607">
        <f t="shared" si="0"/>
        <v>30</v>
      </c>
      <c r="C20" s="594">
        <v>9</v>
      </c>
      <c r="D20" s="509">
        <f t="shared" si="1"/>
        <v>1.8</v>
      </c>
      <c r="E20" s="595">
        <v>7</v>
      </c>
      <c r="F20" s="509">
        <f t="shared" si="2"/>
        <v>1.4</v>
      </c>
      <c r="G20" s="596">
        <v>7</v>
      </c>
      <c r="H20" s="509">
        <f t="shared" si="3"/>
        <v>1.4</v>
      </c>
      <c r="I20" s="595">
        <v>7</v>
      </c>
      <c r="J20" s="509">
        <f t="shared" si="4"/>
        <v>1.4</v>
      </c>
      <c r="K20" s="55"/>
    </row>
    <row r="21" spans="1:11">
      <c r="A21" s="55" t="s">
        <v>458</v>
      </c>
      <c r="B21" s="607">
        <f t="shared" si="0"/>
        <v>131</v>
      </c>
      <c r="C21" s="591">
        <f>SUM(C18:C20)</f>
        <v>54</v>
      </c>
      <c r="D21" s="33">
        <f t="shared" si="1"/>
        <v>10.8</v>
      </c>
      <c r="E21" s="592">
        <f>SUM(E18:E20)</f>
        <v>36</v>
      </c>
      <c r="F21" s="33">
        <f t="shared" si="2"/>
        <v>7.2</v>
      </c>
      <c r="G21" s="593">
        <f>SUM(G18:G20)</f>
        <v>23</v>
      </c>
      <c r="H21" s="33">
        <f t="shared" si="3"/>
        <v>4.5999999999999996</v>
      </c>
      <c r="I21" s="592">
        <f>SUM(I18:I20)</f>
        <v>18</v>
      </c>
      <c r="J21" s="33">
        <f t="shared" si="4"/>
        <v>3.6</v>
      </c>
      <c r="K21" s="55"/>
    </row>
    <row r="22" spans="1:11">
      <c r="A22" s="55" t="s">
        <v>105</v>
      </c>
      <c r="B22" s="607">
        <f t="shared" si="0"/>
        <v>40</v>
      </c>
      <c r="C22" s="591">
        <v>27</v>
      </c>
      <c r="D22" s="33">
        <f t="shared" si="1"/>
        <v>5.4</v>
      </c>
      <c r="E22" s="592">
        <v>11</v>
      </c>
      <c r="F22" s="33">
        <f t="shared" si="2"/>
        <v>2.2000000000000002</v>
      </c>
      <c r="G22" s="593">
        <v>2</v>
      </c>
      <c r="H22" s="33">
        <f t="shared" si="3"/>
        <v>0.4</v>
      </c>
      <c r="I22" s="592">
        <v>0</v>
      </c>
      <c r="J22" s="33">
        <f t="shared" si="4"/>
        <v>0</v>
      </c>
      <c r="K22" s="55"/>
    </row>
    <row r="23" spans="1:11">
      <c r="A23" s="55" t="s">
        <v>452</v>
      </c>
      <c r="B23" s="607">
        <f t="shared" si="0"/>
        <v>185</v>
      </c>
      <c r="C23" s="591">
        <v>68</v>
      </c>
      <c r="D23" s="33">
        <f t="shared" si="1"/>
        <v>13.6</v>
      </c>
      <c r="E23" s="592">
        <v>63</v>
      </c>
      <c r="F23" s="33">
        <f t="shared" si="2"/>
        <v>12.6</v>
      </c>
      <c r="G23" s="593">
        <v>37</v>
      </c>
      <c r="H23" s="33">
        <f t="shared" si="3"/>
        <v>7.4</v>
      </c>
      <c r="I23" s="592">
        <v>17</v>
      </c>
      <c r="J23" s="33">
        <f t="shared" si="4"/>
        <v>3.4</v>
      </c>
      <c r="K23" s="55"/>
    </row>
    <row r="24" spans="1:11" s="79" customFormat="1" ht="31.5">
      <c r="A24" s="66" t="s">
        <v>451</v>
      </c>
      <c r="B24" s="523">
        <f t="shared" si="0"/>
        <v>1</v>
      </c>
      <c r="C24" s="502">
        <v>1</v>
      </c>
      <c r="D24" s="33">
        <f t="shared" si="1"/>
        <v>0.2</v>
      </c>
      <c r="E24" s="511">
        <v>0</v>
      </c>
      <c r="F24" s="33">
        <f t="shared" si="2"/>
        <v>0</v>
      </c>
      <c r="G24" s="498">
        <v>0</v>
      </c>
      <c r="H24" s="33">
        <f t="shared" si="3"/>
        <v>0</v>
      </c>
      <c r="I24" s="511">
        <v>0</v>
      </c>
      <c r="J24" s="33">
        <f t="shared" si="4"/>
        <v>0</v>
      </c>
      <c r="K24" s="585"/>
    </row>
    <row r="25" spans="1:11">
      <c r="A25" s="55" t="s">
        <v>196</v>
      </c>
      <c r="B25" s="607">
        <f>C25+E25+G25+I25</f>
        <v>5</v>
      </c>
      <c r="C25" s="591">
        <v>2</v>
      </c>
      <c r="D25" s="33">
        <f t="shared" si="1"/>
        <v>0.4</v>
      </c>
      <c r="E25" s="592">
        <v>0</v>
      </c>
      <c r="F25" s="33">
        <f t="shared" si="2"/>
        <v>0</v>
      </c>
      <c r="G25" s="593">
        <v>0</v>
      </c>
      <c r="H25" s="33">
        <f t="shared" si="3"/>
        <v>0</v>
      </c>
      <c r="I25" s="592">
        <v>3</v>
      </c>
      <c r="J25" s="33">
        <f t="shared" si="4"/>
        <v>0.6</v>
      </c>
      <c r="K25" s="410"/>
    </row>
    <row r="26" spans="1:11">
      <c r="A26" s="51"/>
      <c r="B26" s="606"/>
      <c r="D26" s="33"/>
      <c r="F26" s="33"/>
      <c r="H26" s="33"/>
      <c r="I26" s="33"/>
      <c r="J26" s="33"/>
      <c r="K26" s="55"/>
    </row>
    <row r="27" spans="1:11">
      <c r="A27" s="51" t="s">
        <v>158</v>
      </c>
      <c r="B27" s="606"/>
      <c r="D27" s="33"/>
      <c r="F27" s="33"/>
      <c r="H27" s="33"/>
      <c r="I27" s="33"/>
      <c r="J27" s="33"/>
      <c r="K27" s="55"/>
    </row>
    <row r="28" spans="1:11">
      <c r="A28" s="32" t="s">
        <v>113</v>
      </c>
      <c r="B28" s="607">
        <f>C28+E28+G28+I28</f>
        <v>127</v>
      </c>
      <c r="C28" s="597">
        <v>55</v>
      </c>
      <c r="D28" s="33">
        <f>C28/$B$7%</f>
        <v>11</v>
      </c>
      <c r="E28" s="526">
        <v>39</v>
      </c>
      <c r="F28" s="33">
        <f>E28/$B$7%</f>
        <v>7.8</v>
      </c>
      <c r="G28" s="527">
        <v>18</v>
      </c>
      <c r="H28" s="33">
        <f>G28/$B$7%</f>
        <v>3.6</v>
      </c>
      <c r="I28" s="526">
        <v>15</v>
      </c>
      <c r="J28" s="33">
        <f>I28/$B$7%</f>
        <v>3</v>
      </c>
      <c r="K28" s="55"/>
    </row>
    <row r="29" spans="1:11">
      <c r="A29" s="32" t="s">
        <v>453</v>
      </c>
      <c r="B29" s="607">
        <f>C29+E29+G29+I29</f>
        <v>263</v>
      </c>
      <c r="C29" s="598">
        <v>115</v>
      </c>
      <c r="D29" s="33">
        <f>C29/$B$7%</f>
        <v>23</v>
      </c>
      <c r="E29" s="528">
        <v>74</v>
      </c>
      <c r="F29" s="33">
        <f>E29/$B$7%</f>
        <v>14.8</v>
      </c>
      <c r="G29" s="529">
        <v>47</v>
      </c>
      <c r="H29" s="33">
        <f>G29/$B$7%</f>
        <v>9.4</v>
      </c>
      <c r="I29" s="528">
        <v>27</v>
      </c>
      <c r="J29" s="33">
        <f>I29/$B$7%</f>
        <v>5.4</v>
      </c>
      <c r="K29" s="55"/>
    </row>
    <row r="30" spans="1:11">
      <c r="A30" s="32" t="s">
        <v>454</v>
      </c>
      <c r="B30" s="607">
        <f>C30+E30+G30+I30</f>
        <v>55</v>
      </c>
      <c r="C30" s="598">
        <v>25</v>
      </c>
      <c r="D30" s="33">
        <f>C30/$B$7%</f>
        <v>5</v>
      </c>
      <c r="E30" s="528">
        <v>11</v>
      </c>
      <c r="F30" s="33">
        <f>E30/$B$7%</f>
        <v>2.2000000000000002</v>
      </c>
      <c r="G30" s="529">
        <v>12</v>
      </c>
      <c r="H30" s="33">
        <f>G30/$B$7%</f>
        <v>2.4</v>
      </c>
      <c r="I30" s="528">
        <v>7</v>
      </c>
      <c r="J30" s="33">
        <f>I30/$B$7%</f>
        <v>1.4</v>
      </c>
      <c r="K30" s="55"/>
    </row>
    <row r="31" spans="1:11">
      <c r="B31" s="606"/>
      <c r="K31" s="55"/>
    </row>
    <row r="32" spans="1:11">
      <c r="A32" s="608" t="s">
        <v>186</v>
      </c>
      <c r="B32" s="606"/>
      <c r="K32" s="55"/>
    </row>
    <row r="33" spans="1:15">
      <c r="A33" s="609" t="s">
        <v>187</v>
      </c>
      <c r="B33" s="607">
        <f t="shared" ref="B33:B38" si="5">C33+E33+G33+I33</f>
        <v>3</v>
      </c>
      <c r="C33" s="591">
        <v>1</v>
      </c>
      <c r="D33" s="33">
        <f t="shared" ref="D33:D38" si="6">C33/$B$7%</f>
        <v>0.2</v>
      </c>
      <c r="E33" s="592">
        <v>0</v>
      </c>
      <c r="F33" s="33">
        <f t="shared" ref="F33:F38" si="7">E33/$B$7%</f>
        <v>0</v>
      </c>
      <c r="G33" s="593">
        <v>1</v>
      </c>
      <c r="H33" s="33">
        <f t="shared" ref="H33:H38" si="8">G33/$B$7%</f>
        <v>0.2</v>
      </c>
      <c r="I33" s="592">
        <v>1</v>
      </c>
      <c r="J33" s="33">
        <f t="shared" ref="J33:J38" si="9">I33/$B$7%</f>
        <v>0.2</v>
      </c>
      <c r="K33" s="55"/>
    </row>
    <row r="34" spans="1:15">
      <c r="A34" s="609" t="s">
        <v>505</v>
      </c>
      <c r="B34" s="607">
        <f t="shared" si="5"/>
        <v>30</v>
      </c>
      <c r="C34" s="591">
        <v>8</v>
      </c>
      <c r="D34" s="33">
        <f t="shared" si="6"/>
        <v>1.6</v>
      </c>
      <c r="E34" s="592">
        <v>10</v>
      </c>
      <c r="F34" s="33">
        <f t="shared" si="7"/>
        <v>2</v>
      </c>
      <c r="G34" s="593">
        <v>7</v>
      </c>
      <c r="H34" s="33">
        <f t="shared" si="8"/>
        <v>1.4</v>
      </c>
      <c r="I34" s="592">
        <v>5</v>
      </c>
      <c r="J34" s="33">
        <f t="shared" si="9"/>
        <v>1</v>
      </c>
      <c r="K34" s="55"/>
    </row>
    <row r="35" spans="1:15">
      <c r="A35" s="609" t="s">
        <v>188</v>
      </c>
      <c r="B35" s="607">
        <f t="shared" si="5"/>
        <v>56</v>
      </c>
      <c r="C35" s="591">
        <v>18</v>
      </c>
      <c r="D35" s="33">
        <f t="shared" si="6"/>
        <v>3.6</v>
      </c>
      <c r="E35" s="592">
        <v>21</v>
      </c>
      <c r="F35" s="33">
        <f t="shared" si="7"/>
        <v>4.2</v>
      </c>
      <c r="G35" s="593">
        <v>10</v>
      </c>
      <c r="H35" s="33">
        <f t="shared" si="8"/>
        <v>2</v>
      </c>
      <c r="I35" s="592">
        <v>7</v>
      </c>
      <c r="J35" s="33">
        <f t="shared" si="9"/>
        <v>1.4</v>
      </c>
      <c r="K35" s="55"/>
    </row>
    <row r="36" spans="1:15">
      <c r="A36" s="609" t="s">
        <v>189</v>
      </c>
      <c r="B36" s="607">
        <f t="shared" si="5"/>
        <v>68</v>
      </c>
      <c r="C36" s="591">
        <v>32</v>
      </c>
      <c r="D36" s="33">
        <f t="shared" si="6"/>
        <v>6.4</v>
      </c>
      <c r="E36" s="592">
        <v>25</v>
      </c>
      <c r="F36" s="33">
        <f t="shared" si="7"/>
        <v>5</v>
      </c>
      <c r="G36" s="593">
        <v>9</v>
      </c>
      <c r="H36" s="33">
        <f t="shared" si="8"/>
        <v>1.8</v>
      </c>
      <c r="I36" s="592">
        <v>2</v>
      </c>
      <c r="J36" s="33">
        <f t="shared" si="9"/>
        <v>0.4</v>
      </c>
      <c r="K36" s="55"/>
    </row>
    <row r="37" spans="1:15">
      <c r="A37" s="609" t="s">
        <v>190</v>
      </c>
      <c r="B37" s="607">
        <f t="shared" si="5"/>
        <v>43</v>
      </c>
      <c r="C37" s="591">
        <v>28</v>
      </c>
      <c r="D37" s="33">
        <f t="shared" si="6"/>
        <v>5.6</v>
      </c>
      <c r="E37" s="592">
        <v>11</v>
      </c>
      <c r="F37" s="33">
        <f t="shared" si="7"/>
        <v>2.2000000000000002</v>
      </c>
      <c r="G37" s="593">
        <v>2</v>
      </c>
      <c r="H37" s="33">
        <f t="shared" si="8"/>
        <v>0.4</v>
      </c>
      <c r="I37" s="592">
        <v>2</v>
      </c>
      <c r="J37" s="33">
        <f t="shared" si="9"/>
        <v>0.4</v>
      </c>
      <c r="K37" s="55"/>
    </row>
    <row r="38" spans="1:15">
      <c r="A38" s="609" t="s">
        <v>191</v>
      </c>
      <c r="B38" s="607">
        <f t="shared" si="5"/>
        <v>207</v>
      </c>
      <c r="C38" s="591">
        <v>105</v>
      </c>
      <c r="D38" s="33">
        <f t="shared" si="6"/>
        <v>21</v>
      </c>
      <c r="E38" s="592">
        <v>52</v>
      </c>
      <c r="F38" s="33">
        <f t="shared" si="7"/>
        <v>10.4</v>
      </c>
      <c r="G38" s="593">
        <v>36</v>
      </c>
      <c r="H38" s="33">
        <f t="shared" si="8"/>
        <v>7.2</v>
      </c>
      <c r="I38" s="592">
        <v>14</v>
      </c>
      <c r="J38" s="33">
        <f t="shared" si="9"/>
        <v>2.8</v>
      </c>
      <c r="K38" s="55"/>
    </row>
    <row r="39" spans="1:15">
      <c r="K39" s="55"/>
    </row>
    <row r="40" spans="1:15">
      <c r="K40" s="55"/>
      <c r="L40" s="55"/>
      <c r="M40" s="55"/>
      <c r="N40" s="55"/>
      <c r="O40" s="55"/>
    </row>
    <row r="41" spans="1:15">
      <c r="A41" s="32" t="s">
        <v>501</v>
      </c>
      <c r="B41" s="610">
        <v>0.10199999999999999</v>
      </c>
      <c r="D41" s="33"/>
      <c r="K41" s="55"/>
    </row>
    <row r="42" spans="1:15">
      <c r="A42" s="32" t="s">
        <v>502</v>
      </c>
      <c r="B42" s="610">
        <v>2.7E-2</v>
      </c>
      <c r="D42" s="33"/>
      <c r="K42" s="55"/>
    </row>
    <row r="43" spans="1:15">
      <c r="A43" s="77"/>
      <c r="B43" s="611"/>
      <c r="C43" s="482"/>
      <c r="D43" s="71"/>
      <c r="E43" s="515"/>
      <c r="F43" s="464"/>
      <c r="G43" s="515"/>
      <c r="H43" s="464"/>
      <c r="I43" s="464"/>
      <c r="J43" s="464"/>
      <c r="K43" s="55"/>
    </row>
    <row r="44" spans="1:15">
      <c r="A44" s="51"/>
      <c r="K44" s="55"/>
    </row>
    <row r="45" spans="1:15">
      <c r="A45" s="51" t="s">
        <v>471</v>
      </c>
    </row>
    <row r="47" spans="1:15" ht="20.100000000000001" customHeight="1">
      <c r="A47" s="603"/>
      <c r="B47" s="604"/>
      <c r="C47" s="933" t="s">
        <v>132</v>
      </c>
      <c r="D47" s="933"/>
      <c r="E47" s="933" t="s">
        <v>133</v>
      </c>
      <c r="F47" s="933"/>
      <c r="G47" s="933" t="s">
        <v>149</v>
      </c>
      <c r="H47" s="933"/>
      <c r="I47" s="471"/>
    </row>
    <row r="48" spans="1:15" ht="38.25" customHeight="1">
      <c r="A48" s="522"/>
      <c r="B48" s="459" t="s">
        <v>109</v>
      </c>
      <c r="C48" s="620" t="s">
        <v>410</v>
      </c>
      <c r="D48" s="459" t="s">
        <v>401</v>
      </c>
      <c r="E48" s="620" t="s">
        <v>410</v>
      </c>
      <c r="F48" s="459" t="s">
        <v>401</v>
      </c>
      <c r="G48" s="620" t="s">
        <v>410</v>
      </c>
      <c r="H48" s="459" t="s">
        <v>401</v>
      </c>
      <c r="I48" s="465"/>
    </row>
    <row r="49" spans="1:10">
      <c r="A49" s="85" t="s">
        <v>114</v>
      </c>
      <c r="B49" s="612">
        <v>483</v>
      </c>
      <c r="C49" s="475">
        <v>177</v>
      </c>
      <c r="D49" s="474">
        <v>36.6</v>
      </c>
      <c r="E49" s="501">
        <v>279</v>
      </c>
      <c r="F49" s="474">
        <v>57.8</v>
      </c>
      <c r="G49" s="501">
        <v>27</v>
      </c>
      <c r="H49" s="474">
        <v>5.6</v>
      </c>
      <c r="I49" s="33"/>
    </row>
    <row r="50" spans="1:10">
      <c r="D50" s="33"/>
      <c r="F50" s="33"/>
      <c r="H50" s="33"/>
      <c r="I50" s="33"/>
    </row>
    <row r="51" spans="1:10">
      <c r="A51" s="51" t="s">
        <v>218</v>
      </c>
      <c r="D51" s="33"/>
      <c r="F51" s="33"/>
      <c r="H51" s="33"/>
      <c r="I51" s="33"/>
    </row>
    <row r="52" spans="1:10">
      <c r="A52" s="32" t="s">
        <v>503</v>
      </c>
      <c r="B52" s="607">
        <f>C52+E52+G52+I52</f>
        <v>97</v>
      </c>
      <c r="C52" s="591">
        <v>31</v>
      </c>
      <c r="D52" s="33">
        <f>C52/$B$49%</f>
        <v>6.4</v>
      </c>
      <c r="E52" s="592">
        <v>59</v>
      </c>
      <c r="F52" s="33">
        <f>E52/$B$49%</f>
        <v>12.2</v>
      </c>
      <c r="G52" s="593">
        <v>7</v>
      </c>
      <c r="H52" s="33">
        <f>G52/$B$49%</f>
        <v>1.4</v>
      </c>
      <c r="I52" s="33"/>
    </row>
    <row r="53" spans="1:10">
      <c r="A53" s="32" t="s">
        <v>106</v>
      </c>
      <c r="B53" s="607">
        <f>C53+E53+G53+I53</f>
        <v>145</v>
      </c>
      <c r="C53" s="622">
        <v>87</v>
      </c>
      <c r="D53" s="33">
        <f>C53/$B$49%</f>
        <v>18</v>
      </c>
      <c r="E53" s="623">
        <v>51</v>
      </c>
      <c r="F53" s="33">
        <f>E53/$B$49%</f>
        <v>10.6</v>
      </c>
      <c r="G53" s="624">
        <v>7</v>
      </c>
      <c r="H53" s="33">
        <f>G53/$B$49%</f>
        <v>1.4</v>
      </c>
      <c r="I53" s="33"/>
    </row>
    <row r="54" spans="1:10">
      <c r="A54" s="32" t="s">
        <v>157</v>
      </c>
      <c r="B54" s="607">
        <f>C54+E54+G54+I54</f>
        <v>706</v>
      </c>
      <c r="C54" s="591">
        <f>SUM(C56:C68)</f>
        <v>261</v>
      </c>
      <c r="D54" s="33">
        <f>C54/$B$49%</f>
        <v>54</v>
      </c>
      <c r="E54" s="592">
        <f>SUM(E56:E68)</f>
        <v>407</v>
      </c>
      <c r="F54" s="33">
        <f>E54/$B$49%</f>
        <v>84.3</v>
      </c>
      <c r="G54" s="593">
        <f>SUM(G56:G68)</f>
        <v>38</v>
      </c>
      <c r="H54" s="33">
        <f>G54/$B$49%</f>
        <v>7.9</v>
      </c>
      <c r="I54" s="33"/>
    </row>
    <row r="55" spans="1:10">
      <c r="A55" s="51"/>
      <c r="D55" s="33"/>
      <c r="F55" s="33"/>
      <c r="H55" s="33"/>
    </row>
    <row r="56" spans="1:10">
      <c r="A56" s="51" t="s">
        <v>167</v>
      </c>
      <c r="D56" s="33"/>
      <c r="F56" s="33"/>
      <c r="H56" s="33"/>
      <c r="I56" s="33"/>
    </row>
    <row r="57" spans="1:10">
      <c r="A57" s="494" t="s">
        <v>455</v>
      </c>
      <c r="B57" s="607">
        <f t="shared" ref="B57:B67" si="10">C57+E57+G57+I57</f>
        <v>79</v>
      </c>
      <c r="C57" s="599">
        <v>50</v>
      </c>
      <c r="D57" s="509">
        <f t="shared" ref="D57:D67" si="11">C57/$B$49%</f>
        <v>10.4</v>
      </c>
      <c r="E57" s="600">
        <v>25</v>
      </c>
      <c r="F57" s="509">
        <f t="shared" ref="F57:F67" si="12">E57/$B$49%</f>
        <v>5.2</v>
      </c>
      <c r="G57" s="601">
        <v>4</v>
      </c>
      <c r="H57" s="509">
        <f t="shared" ref="H57:H66" si="13">G57/$B$49%</f>
        <v>0.8</v>
      </c>
      <c r="I57" s="33"/>
    </row>
    <row r="58" spans="1:10" s="79" customFormat="1" ht="47.25">
      <c r="A58" s="494" t="s">
        <v>534</v>
      </c>
      <c r="B58" s="523">
        <f t="shared" si="10"/>
        <v>3</v>
      </c>
      <c r="C58" s="512">
        <v>2</v>
      </c>
      <c r="D58" s="509">
        <f t="shared" si="11"/>
        <v>0.4</v>
      </c>
      <c r="E58" s="513">
        <v>1</v>
      </c>
      <c r="F58" s="509">
        <f t="shared" si="12"/>
        <v>0.2</v>
      </c>
      <c r="G58" s="514">
        <v>0</v>
      </c>
      <c r="H58" s="509">
        <f t="shared" si="13"/>
        <v>0</v>
      </c>
      <c r="I58" s="33"/>
      <c r="J58" s="40"/>
    </row>
    <row r="59" spans="1:10">
      <c r="A59" s="585" t="s">
        <v>457</v>
      </c>
      <c r="B59" s="607">
        <f t="shared" si="10"/>
        <v>82</v>
      </c>
      <c r="C59" s="591">
        <f>SUM(C57:C58)</f>
        <v>52</v>
      </c>
      <c r="D59" s="33">
        <f t="shared" si="11"/>
        <v>10.8</v>
      </c>
      <c r="E59" s="592">
        <f>SUM(E57:E58)</f>
        <v>26</v>
      </c>
      <c r="F59" s="33">
        <f t="shared" si="12"/>
        <v>5.4</v>
      </c>
      <c r="G59" s="593">
        <f>SUM(G57:G58)</f>
        <v>4</v>
      </c>
      <c r="H59" s="33">
        <f t="shared" si="13"/>
        <v>0.8</v>
      </c>
      <c r="I59" s="33"/>
    </row>
    <row r="60" spans="1:10">
      <c r="A60" s="586" t="s">
        <v>459</v>
      </c>
      <c r="B60" s="607">
        <f t="shared" si="10"/>
        <v>105</v>
      </c>
      <c r="C60" s="594">
        <v>27</v>
      </c>
      <c r="D60" s="509">
        <f t="shared" si="11"/>
        <v>5.6</v>
      </c>
      <c r="E60" s="595">
        <v>73</v>
      </c>
      <c r="F60" s="509">
        <f t="shared" si="12"/>
        <v>15.1</v>
      </c>
      <c r="G60" s="596">
        <v>5</v>
      </c>
      <c r="H60" s="509">
        <f t="shared" si="13"/>
        <v>1</v>
      </c>
      <c r="I60" s="33"/>
    </row>
    <row r="61" spans="1:10">
      <c r="A61" s="586" t="s">
        <v>460</v>
      </c>
      <c r="B61" s="607">
        <f t="shared" si="10"/>
        <v>7</v>
      </c>
      <c r="C61" s="594">
        <v>1</v>
      </c>
      <c r="D61" s="509">
        <f t="shared" si="11"/>
        <v>0.2</v>
      </c>
      <c r="E61" s="595">
        <v>6</v>
      </c>
      <c r="F61" s="509">
        <f t="shared" si="12"/>
        <v>1.2</v>
      </c>
      <c r="G61" s="596">
        <v>0</v>
      </c>
      <c r="H61" s="509">
        <f t="shared" si="13"/>
        <v>0</v>
      </c>
      <c r="I61" s="33"/>
    </row>
    <row r="62" spans="1:10">
      <c r="A62" s="494" t="s">
        <v>461</v>
      </c>
      <c r="B62" s="607">
        <f t="shared" si="10"/>
        <v>31</v>
      </c>
      <c r="C62" s="594">
        <v>5</v>
      </c>
      <c r="D62" s="509">
        <f t="shared" si="11"/>
        <v>1</v>
      </c>
      <c r="E62" s="595">
        <v>24</v>
      </c>
      <c r="F62" s="509">
        <f t="shared" si="12"/>
        <v>5</v>
      </c>
      <c r="G62" s="596">
        <v>2</v>
      </c>
      <c r="H62" s="509">
        <f t="shared" si="13"/>
        <v>0.4</v>
      </c>
      <c r="I62" s="33"/>
    </row>
    <row r="63" spans="1:10">
      <c r="A63" s="585" t="s">
        <v>458</v>
      </c>
      <c r="B63" s="607">
        <f t="shared" si="10"/>
        <v>143</v>
      </c>
      <c r="C63" s="591">
        <f>SUM(C60:C62)</f>
        <v>33</v>
      </c>
      <c r="D63" s="33">
        <f t="shared" si="11"/>
        <v>6.8</v>
      </c>
      <c r="E63" s="592">
        <f>SUM(E60:E62)</f>
        <v>103</v>
      </c>
      <c r="F63" s="33">
        <f t="shared" si="12"/>
        <v>21.3</v>
      </c>
      <c r="G63" s="593">
        <f>SUM(G60:G62)</f>
        <v>7</v>
      </c>
      <c r="H63" s="33">
        <f t="shared" si="13"/>
        <v>1.4</v>
      </c>
      <c r="I63" s="33"/>
    </row>
    <row r="64" spans="1:10">
      <c r="A64" s="508" t="s">
        <v>105</v>
      </c>
      <c r="B64" s="607">
        <f t="shared" si="10"/>
        <v>41</v>
      </c>
      <c r="C64" s="591">
        <v>26</v>
      </c>
      <c r="D64" s="33">
        <f t="shared" si="11"/>
        <v>5.4</v>
      </c>
      <c r="E64" s="592">
        <v>11</v>
      </c>
      <c r="F64" s="33">
        <f t="shared" si="12"/>
        <v>2.2999999999999998</v>
      </c>
      <c r="G64" s="593">
        <v>4</v>
      </c>
      <c r="H64" s="33">
        <f t="shared" si="13"/>
        <v>0.8</v>
      </c>
      <c r="I64" s="33"/>
    </row>
    <row r="65" spans="1:11">
      <c r="A65" s="508" t="s">
        <v>452</v>
      </c>
      <c r="B65" s="607">
        <f t="shared" si="10"/>
        <v>208</v>
      </c>
      <c r="C65" s="591">
        <v>64</v>
      </c>
      <c r="D65" s="33">
        <f t="shared" si="11"/>
        <v>13.3</v>
      </c>
      <c r="E65" s="592">
        <v>132</v>
      </c>
      <c r="F65" s="33">
        <f t="shared" si="12"/>
        <v>27.3</v>
      </c>
      <c r="G65" s="593">
        <v>12</v>
      </c>
      <c r="H65" s="33">
        <f t="shared" si="13"/>
        <v>2.5</v>
      </c>
      <c r="I65" s="33"/>
    </row>
    <row r="66" spans="1:11" s="79" customFormat="1" ht="31.5">
      <c r="A66" s="46" t="s">
        <v>451</v>
      </c>
      <c r="B66" s="523">
        <f t="shared" si="10"/>
        <v>1</v>
      </c>
      <c r="C66" s="502">
        <v>0</v>
      </c>
      <c r="D66" s="33">
        <f t="shared" si="11"/>
        <v>0</v>
      </c>
      <c r="E66" s="511">
        <v>1</v>
      </c>
      <c r="F66" s="33">
        <f t="shared" si="12"/>
        <v>0.2</v>
      </c>
      <c r="G66" s="498">
        <v>0</v>
      </c>
      <c r="H66" s="33">
        <f t="shared" si="13"/>
        <v>0</v>
      </c>
      <c r="I66" s="33"/>
      <c r="J66" s="40"/>
    </row>
    <row r="67" spans="1:11">
      <c r="A67" s="508" t="s">
        <v>196</v>
      </c>
      <c r="B67" s="607">
        <f t="shared" si="10"/>
        <v>6</v>
      </c>
      <c r="C67" s="591">
        <v>1</v>
      </c>
      <c r="D67" s="33">
        <f t="shared" si="11"/>
        <v>0.2</v>
      </c>
      <c r="E67" s="592">
        <v>5</v>
      </c>
      <c r="F67" s="33">
        <f t="shared" si="12"/>
        <v>1</v>
      </c>
      <c r="G67" s="593">
        <v>0</v>
      </c>
      <c r="H67" s="33"/>
      <c r="I67" s="33"/>
    </row>
    <row r="68" spans="1:11">
      <c r="A68" s="51"/>
      <c r="D68" s="33"/>
      <c r="F68" s="33"/>
      <c r="H68" s="33"/>
    </row>
    <row r="69" spans="1:11">
      <c r="A69" s="51" t="s">
        <v>158</v>
      </c>
      <c r="D69" s="33"/>
      <c r="F69" s="33"/>
      <c r="H69" s="33"/>
      <c r="I69" s="33"/>
    </row>
    <row r="70" spans="1:11">
      <c r="A70" s="32" t="s">
        <v>113</v>
      </c>
      <c r="B70" s="607">
        <f>C70+E70+G70+I70</f>
        <v>145</v>
      </c>
      <c r="C70" s="597">
        <v>48</v>
      </c>
      <c r="D70" s="33">
        <f>C70/$B$49%</f>
        <v>9.9</v>
      </c>
      <c r="E70" s="526">
        <v>87</v>
      </c>
      <c r="F70" s="33">
        <f>E70/$B$49%</f>
        <v>18</v>
      </c>
      <c r="G70" s="527">
        <v>10</v>
      </c>
      <c r="H70" s="33">
        <f>G70/$B$49%</f>
        <v>2.1</v>
      </c>
      <c r="I70" s="33"/>
    </row>
    <row r="71" spans="1:11">
      <c r="A71" s="32" t="s">
        <v>453</v>
      </c>
      <c r="B71" s="607">
        <f>C71+E71+G71+I71</f>
        <v>282</v>
      </c>
      <c r="C71" s="598">
        <v>114</v>
      </c>
      <c r="D71" s="33">
        <f>C71/$B$49%</f>
        <v>23.6</v>
      </c>
      <c r="E71" s="528">
        <v>157</v>
      </c>
      <c r="F71" s="33">
        <f>E71/$B$49%</f>
        <v>32.5</v>
      </c>
      <c r="G71" s="529">
        <v>11</v>
      </c>
      <c r="H71" s="33">
        <f>G71/$B$49%</f>
        <v>2.2999999999999998</v>
      </c>
      <c r="I71" s="33"/>
    </row>
    <row r="72" spans="1:11">
      <c r="A72" s="32" t="s">
        <v>454</v>
      </c>
      <c r="B72" s="607">
        <f>C72+E72+G72+I72</f>
        <v>53</v>
      </c>
      <c r="C72" s="598">
        <v>14</v>
      </c>
      <c r="D72" s="33">
        <f>C72/$B$49%</f>
        <v>2.9</v>
      </c>
      <c r="E72" s="528">
        <v>33</v>
      </c>
      <c r="F72" s="33">
        <f>E72/$B$49%</f>
        <v>6.8</v>
      </c>
      <c r="G72" s="529">
        <v>6</v>
      </c>
      <c r="H72" s="33">
        <f>G72/$B$49%</f>
        <v>1.2</v>
      </c>
      <c r="I72" s="33"/>
    </row>
    <row r="75" spans="1:11">
      <c r="A75" s="32" t="s">
        <v>506</v>
      </c>
      <c r="B75" s="610">
        <v>0.06</v>
      </c>
      <c r="D75" s="33"/>
    </row>
    <row r="76" spans="1:11">
      <c r="A76" s="77"/>
      <c r="B76" s="611"/>
      <c r="C76" s="482"/>
      <c r="D76" s="71"/>
      <c r="E76" s="515"/>
      <c r="F76" s="464"/>
      <c r="G76" s="515"/>
      <c r="H76" s="464"/>
    </row>
    <row r="78" spans="1:11">
      <c r="A78" s="51" t="s">
        <v>472</v>
      </c>
    </row>
    <row r="80" spans="1:11" ht="31.5">
      <c r="A80" s="522"/>
      <c r="B80" s="459" t="s">
        <v>109</v>
      </c>
      <c r="C80" s="620"/>
      <c r="D80" s="459" t="s">
        <v>401</v>
      </c>
      <c r="E80" s="625"/>
      <c r="F80" s="465"/>
      <c r="G80" s="625"/>
      <c r="H80" s="465"/>
      <c r="I80" s="465"/>
      <c r="J80" s="465"/>
      <c r="K80" s="75"/>
    </row>
    <row r="81" spans="1:11">
      <c r="A81" s="85" t="s">
        <v>114</v>
      </c>
      <c r="B81" s="612">
        <v>202</v>
      </c>
      <c r="C81" s="475"/>
      <c r="D81" s="466"/>
      <c r="F81" s="33"/>
      <c r="H81" s="33"/>
      <c r="I81" s="33"/>
      <c r="J81" s="33"/>
      <c r="K81" s="390"/>
    </row>
    <row r="82" spans="1:11">
      <c r="A82" s="51"/>
      <c r="F82" s="33"/>
      <c r="H82" s="33"/>
      <c r="I82" s="33"/>
      <c r="J82" s="33"/>
      <c r="K82" s="390"/>
    </row>
    <row r="83" spans="1:11">
      <c r="A83" s="32" t="s">
        <v>192</v>
      </c>
      <c r="B83" s="65">
        <v>123</v>
      </c>
      <c r="D83" s="33">
        <v>60.9</v>
      </c>
      <c r="F83" s="33"/>
      <c r="H83" s="33"/>
      <c r="I83" s="33"/>
      <c r="J83" s="33"/>
      <c r="K83" s="390"/>
    </row>
    <row r="84" spans="1:11">
      <c r="A84" s="32" t="s">
        <v>193</v>
      </c>
      <c r="B84" s="65">
        <v>16</v>
      </c>
      <c r="D84" s="33">
        <v>7.9</v>
      </c>
      <c r="F84" s="33"/>
      <c r="H84" s="33"/>
      <c r="I84" s="33"/>
      <c r="J84" s="33"/>
      <c r="K84" s="390"/>
    </row>
    <row r="85" spans="1:11">
      <c r="A85" s="32" t="s">
        <v>194</v>
      </c>
      <c r="B85" s="65">
        <v>4</v>
      </c>
      <c r="D85" s="33">
        <v>2</v>
      </c>
      <c r="F85" s="33"/>
      <c r="H85" s="33"/>
      <c r="I85" s="33"/>
      <c r="J85" s="33"/>
      <c r="K85" s="390"/>
    </row>
    <row r="86" spans="1:11">
      <c r="A86" s="32" t="s">
        <v>195</v>
      </c>
      <c r="B86" s="65">
        <v>25</v>
      </c>
      <c r="D86" s="33">
        <v>12.4</v>
      </c>
      <c r="F86" s="33"/>
      <c r="H86" s="33"/>
      <c r="I86" s="33"/>
      <c r="J86" s="33"/>
      <c r="K86" s="390"/>
    </row>
    <row r="87" spans="1:11">
      <c r="A87" s="32" t="s">
        <v>196</v>
      </c>
      <c r="B87" s="65">
        <v>5</v>
      </c>
      <c r="D87" s="33">
        <v>2.5</v>
      </c>
      <c r="F87" s="33"/>
      <c r="H87" s="33"/>
      <c r="I87" s="33"/>
      <c r="J87" s="33"/>
      <c r="K87" s="390"/>
    </row>
    <row r="88" spans="1:11">
      <c r="B88" s="613"/>
      <c r="D88" s="33"/>
      <c r="F88" s="33"/>
      <c r="H88" s="33"/>
      <c r="I88" s="33"/>
      <c r="J88" s="33"/>
      <c r="K88" s="390"/>
    </row>
    <row r="89" spans="1:11">
      <c r="B89" s="613"/>
      <c r="D89" s="33"/>
      <c r="F89" s="33"/>
      <c r="H89" s="33"/>
      <c r="I89" s="33"/>
      <c r="J89" s="33"/>
      <c r="K89" s="390"/>
    </row>
    <row r="90" spans="1:11">
      <c r="A90" s="32" t="s">
        <v>507</v>
      </c>
      <c r="D90" s="626">
        <v>12.9</v>
      </c>
      <c r="F90" s="33"/>
      <c r="H90" s="33"/>
      <c r="I90" s="33"/>
      <c r="J90" s="33"/>
      <c r="K90" s="390"/>
    </row>
    <row r="91" spans="1:11">
      <c r="A91" s="32" t="s">
        <v>508</v>
      </c>
      <c r="D91" s="626">
        <v>1.5</v>
      </c>
      <c r="F91" s="33"/>
      <c r="H91" s="33"/>
      <c r="I91" s="33"/>
      <c r="J91" s="33"/>
      <c r="K91" s="390"/>
    </row>
    <row r="92" spans="1:11">
      <c r="A92" s="32" t="s">
        <v>509</v>
      </c>
      <c r="B92" s="67">
        <v>0.60699999999999998</v>
      </c>
      <c r="D92" s="32"/>
    </row>
    <row r="93" spans="1:11">
      <c r="A93" s="77"/>
      <c r="B93" s="484"/>
      <c r="C93" s="482"/>
      <c r="D93" s="77"/>
    </row>
    <row r="95" spans="1:11">
      <c r="A95" s="51" t="s">
        <v>473</v>
      </c>
    </row>
    <row r="97" spans="1:9" ht="31.5">
      <c r="A97" s="522"/>
      <c r="B97" s="459" t="s">
        <v>109</v>
      </c>
      <c r="C97" s="620"/>
      <c r="D97" s="459" t="s">
        <v>401</v>
      </c>
      <c r="E97" s="625"/>
      <c r="F97" s="465"/>
      <c r="G97" s="625"/>
      <c r="H97" s="465"/>
      <c r="I97" s="465"/>
    </row>
    <row r="98" spans="1:9">
      <c r="A98" s="85" t="s">
        <v>114</v>
      </c>
      <c r="B98" s="612">
        <v>217</v>
      </c>
      <c r="C98" s="475"/>
      <c r="D98" s="474"/>
      <c r="F98" s="33"/>
      <c r="H98" s="33"/>
      <c r="I98" s="33"/>
    </row>
    <row r="99" spans="1:9">
      <c r="A99" s="51"/>
      <c r="B99" s="613"/>
      <c r="D99" s="33"/>
      <c r="F99" s="33"/>
      <c r="H99" s="33"/>
      <c r="I99" s="33"/>
    </row>
    <row r="100" spans="1:9">
      <c r="A100" s="32" t="s">
        <v>132</v>
      </c>
      <c r="B100" s="613">
        <v>89</v>
      </c>
      <c r="D100" s="33">
        <v>41</v>
      </c>
      <c r="F100" s="33"/>
      <c r="H100" s="33"/>
      <c r="I100" s="33"/>
    </row>
    <row r="101" spans="1:9">
      <c r="A101" s="32" t="s">
        <v>133</v>
      </c>
      <c r="B101" s="613">
        <v>55</v>
      </c>
      <c r="D101" s="33">
        <v>25.3</v>
      </c>
      <c r="I101" s="65"/>
    </row>
    <row r="102" spans="1:9">
      <c r="A102" s="32" t="s">
        <v>149</v>
      </c>
      <c r="B102" s="613">
        <v>73</v>
      </c>
      <c r="D102" s="33">
        <v>33.6</v>
      </c>
      <c r="I102" s="65"/>
    </row>
    <row r="105" spans="1:9">
      <c r="A105" s="32" t="s">
        <v>510</v>
      </c>
      <c r="B105" s="610">
        <v>0.57799999999999996</v>
      </c>
      <c r="D105" s="33"/>
    </row>
    <row r="106" spans="1:9">
      <c r="A106" s="77"/>
      <c r="B106" s="614"/>
      <c r="C106" s="482"/>
      <c r="D106" s="464"/>
    </row>
    <row r="108" spans="1:9">
      <c r="A108" s="51" t="s">
        <v>474</v>
      </c>
    </row>
    <row r="110" spans="1:9" ht="20.100000000000001" customHeight="1">
      <c r="A110" s="603"/>
      <c r="B110" s="604"/>
      <c r="C110" s="933" t="s">
        <v>132</v>
      </c>
      <c r="D110" s="933"/>
      <c r="E110" s="933" t="s">
        <v>133</v>
      </c>
      <c r="F110" s="933"/>
      <c r="G110" s="933" t="s">
        <v>149</v>
      </c>
      <c r="H110" s="933"/>
      <c r="I110" s="471"/>
    </row>
    <row r="111" spans="1:9" ht="38.25" customHeight="1">
      <c r="A111" s="522"/>
      <c r="B111" s="459" t="s">
        <v>109</v>
      </c>
      <c r="C111" s="620" t="s">
        <v>410</v>
      </c>
      <c r="D111" s="459" t="s">
        <v>401</v>
      </c>
      <c r="E111" s="620" t="s">
        <v>410</v>
      </c>
      <c r="F111" s="459" t="s">
        <v>401</v>
      </c>
      <c r="G111" s="620" t="s">
        <v>410</v>
      </c>
      <c r="H111" s="459" t="s">
        <v>401</v>
      </c>
      <c r="I111" s="465"/>
    </row>
    <row r="112" spans="1:9">
      <c r="A112" s="85" t="s">
        <v>114</v>
      </c>
      <c r="B112" s="612">
        <v>236</v>
      </c>
      <c r="C112" s="475">
        <v>137</v>
      </c>
      <c r="D112" s="474">
        <v>58.1</v>
      </c>
      <c r="E112" s="501">
        <v>35</v>
      </c>
      <c r="F112" s="474">
        <v>14.8</v>
      </c>
      <c r="G112" s="501">
        <v>33</v>
      </c>
      <c r="H112" s="474">
        <v>14</v>
      </c>
      <c r="I112" s="33"/>
    </row>
    <row r="113" spans="1:10">
      <c r="D113" s="33"/>
      <c r="F113" s="33"/>
      <c r="H113" s="33"/>
      <c r="I113" s="33"/>
    </row>
    <row r="114" spans="1:10">
      <c r="A114" s="51" t="s">
        <v>218</v>
      </c>
      <c r="D114" s="33"/>
      <c r="F114" s="33"/>
      <c r="H114" s="33"/>
      <c r="I114" s="33"/>
    </row>
    <row r="115" spans="1:10">
      <c r="A115" s="32" t="s">
        <v>503</v>
      </c>
      <c r="B115" s="607">
        <f>C115+E115+G115+I115</f>
        <v>32</v>
      </c>
      <c r="C115" s="502">
        <v>21</v>
      </c>
      <c r="D115" s="33">
        <f>C115/$B$112%</f>
        <v>8.9</v>
      </c>
      <c r="E115" s="511">
        <v>8</v>
      </c>
      <c r="F115" s="33">
        <f>E115/$B$112%</f>
        <v>3.4</v>
      </c>
      <c r="G115" s="498">
        <v>3</v>
      </c>
      <c r="H115" s="33">
        <f>G115/$B$112%</f>
        <v>1.3</v>
      </c>
      <c r="I115" s="33"/>
    </row>
    <row r="116" spans="1:10">
      <c r="A116" s="32" t="s">
        <v>106</v>
      </c>
      <c r="B116" s="607">
        <f>C116+E116+G116+I116</f>
        <v>100</v>
      </c>
      <c r="C116" s="505">
        <v>70</v>
      </c>
      <c r="D116" s="33">
        <f>C116/$B$112%</f>
        <v>29.7</v>
      </c>
      <c r="E116" s="516">
        <v>17</v>
      </c>
      <c r="F116" s="33">
        <f>E116/$B$112%</f>
        <v>7.2</v>
      </c>
      <c r="G116" s="499">
        <v>13</v>
      </c>
      <c r="H116" s="33">
        <f>G116/$B$112%</f>
        <v>5.5</v>
      </c>
      <c r="I116" s="33"/>
    </row>
    <row r="117" spans="1:10">
      <c r="A117" s="32" t="s">
        <v>157</v>
      </c>
      <c r="B117" s="607">
        <f>C117+E117+G117+I117</f>
        <v>131</v>
      </c>
      <c r="C117" s="502">
        <f>SUM(C119:C124)</f>
        <v>104</v>
      </c>
      <c r="D117" s="33">
        <f>C117/$B$112%</f>
        <v>44.1</v>
      </c>
      <c r="E117" s="511">
        <f>SUM(E119:E124)</f>
        <v>10</v>
      </c>
      <c r="F117" s="33">
        <f>E117/$B$112%</f>
        <v>4.2</v>
      </c>
      <c r="G117" s="498">
        <f>SUM(G119:G124)</f>
        <v>17</v>
      </c>
      <c r="H117" s="33">
        <f>G117/$B$112%</f>
        <v>7.2</v>
      </c>
      <c r="I117" s="33"/>
    </row>
    <row r="118" spans="1:10">
      <c r="A118" s="51"/>
      <c r="D118" s="33"/>
      <c r="F118" s="33"/>
      <c r="H118" s="33"/>
    </row>
    <row r="119" spans="1:10">
      <c r="A119" s="51" t="s">
        <v>167</v>
      </c>
      <c r="D119" s="33"/>
      <c r="F119" s="33"/>
      <c r="H119" s="33"/>
      <c r="I119" s="33"/>
    </row>
    <row r="120" spans="1:10">
      <c r="A120" s="494" t="s">
        <v>455</v>
      </c>
      <c r="B120" s="607">
        <f t="shared" ref="B120:B129" si="14">C120+E120+G120+I120</f>
        <v>45</v>
      </c>
      <c r="C120" s="599">
        <v>42</v>
      </c>
      <c r="D120" s="33"/>
      <c r="E120" s="600">
        <v>1</v>
      </c>
      <c r="F120" s="33"/>
      <c r="G120" s="601">
        <v>2</v>
      </c>
      <c r="H120" s="33"/>
      <c r="I120" s="33"/>
    </row>
    <row r="121" spans="1:10" s="79" customFormat="1" ht="31.5">
      <c r="A121" s="494" t="s">
        <v>456</v>
      </c>
      <c r="B121" s="523">
        <f t="shared" si="14"/>
        <v>1</v>
      </c>
      <c r="C121" s="512">
        <v>1</v>
      </c>
      <c r="D121" s="33"/>
      <c r="E121" s="513">
        <v>0</v>
      </c>
      <c r="F121" s="33"/>
      <c r="G121" s="514">
        <v>0</v>
      </c>
      <c r="H121" s="33"/>
      <c r="I121" s="33"/>
      <c r="J121" s="40"/>
    </row>
    <row r="122" spans="1:10">
      <c r="A122" s="585" t="s">
        <v>457</v>
      </c>
      <c r="B122" s="607">
        <f t="shared" si="14"/>
        <v>46</v>
      </c>
      <c r="C122" s="502">
        <f>SUM(C120:C121)</f>
        <v>43</v>
      </c>
      <c r="D122" s="33">
        <f>C122/$B$112%</f>
        <v>18.2</v>
      </c>
      <c r="E122" s="511">
        <f>SUM(E120:E121)</f>
        <v>1</v>
      </c>
      <c r="F122" s="33">
        <f>E122/$B$112%</f>
        <v>0.4</v>
      </c>
      <c r="G122" s="498">
        <f>SUM(G120:G121)</f>
        <v>2</v>
      </c>
      <c r="H122" s="33">
        <f>G122/$B$112%</f>
        <v>0.8</v>
      </c>
      <c r="I122" s="33"/>
    </row>
    <row r="123" spans="1:10">
      <c r="A123" s="586" t="s">
        <v>459</v>
      </c>
      <c r="B123" s="607">
        <f t="shared" si="14"/>
        <v>37</v>
      </c>
      <c r="C123" s="512">
        <v>17</v>
      </c>
      <c r="D123" s="33"/>
      <c r="E123" s="513">
        <v>7</v>
      </c>
      <c r="F123" s="33"/>
      <c r="G123" s="514">
        <v>13</v>
      </c>
      <c r="H123" s="33"/>
      <c r="I123" s="33"/>
    </row>
    <row r="124" spans="1:10">
      <c r="A124" s="586" t="s">
        <v>460</v>
      </c>
      <c r="B124" s="607">
        <f t="shared" si="14"/>
        <v>2</v>
      </c>
      <c r="C124" s="512">
        <v>1</v>
      </c>
      <c r="D124" s="33"/>
      <c r="E124" s="513">
        <v>1</v>
      </c>
      <c r="F124" s="33"/>
      <c r="G124" s="514">
        <v>0</v>
      </c>
      <c r="H124" s="33"/>
      <c r="I124" s="33"/>
    </row>
    <row r="125" spans="1:10">
      <c r="A125" s="494" t="s">
        <v>461</v>
      </c>
      <c r="B125" s="607">
        <f t="shared" si="14"/>
        <v>5</v>
      </c>
      <c r="C125" s="512">
        <v>2</v>
      </c>
      <c r="D125" s="33"/>
      <c r="E125" s="513">
        <v>1</v>
      </c>
      <c r="F125" s="33"/>
      <c r="G125" s="514">
        <v>2</v>
      </c>
      <c r="H125" s="33"/>
      <c r="I125" s="33"/>
    </row>
    <row r="126" spans="1:10">
      <c r="A126" s="585" t="s">
        <v>458</v>
      </c>
      <c r="B126" s="607">
        <f t="shared" si="14"/>
        <v>44</v>
      </c>
      <c r="C126" s="502">
        <f>SUM(C123:C125)</f>
        <v>20</v>
      </c>
      <c r="D126" s="33">
        <f>C126/$B$112%</f>
        <v>8.5</v>
      </c>
      <c r="E126" s="511">
        <f>SUM(E123:E125)</f>
        <v>9</v>
      </c>
      <c r="F126" s="33">
        <f>E126/$B$112%</f>
        <v>3.8</v>
      </c>
      <c r="G126" s="498">
        <f>SUM(G123:G125)</f>
        <v>15</v>
      </c>
      <c r="H126" s="33">
        <f>G126/$B$112%</f>
        <v>6.4</v>
      </c>
      <c r="I126" s="33"/>
    </row>
    <row r="127" spans="1:10">
      <c r="A127" s="508" t="s">
        <v>105</v>
      </c>
      <c r="B127" s="607">
        <f t="shared" si="14"/>
        <v>29</v>
      </c>
      <c r="C127" s="502">
        <v>21</v>
      </c>
      <c r="D127" s="33">
        <f>C127/$B$112%</f>
        <v>8.9</v>
      </c>
      <c r="E127" s="511">
        <v>5</v>
      </c>
      <c r="F127" s="33">
        <f>E127/$B$112%</f>
        <v>2.1</v>
      </c>
      <c r="G127" s="498">
        <v>3</v>
      </c>
      <c r="H127" s="33">
        <f>G127/$B$112%</f>
        <v>1.3</v>
      </c>
      <c r="I127" s="33"/>
    </row>
    <row r="128" spans="1:10">
      <c r="A128" s="508" t="s">
        <v>452</v>
      </c>
      <c r="B128" s="607">
        <f t="shared" si="14"/>
        <v>84</v>
      </c>
      <c r="C128" s="502">
        <v>51</v>
      </c>
      <c r="D128" s="33">
        <f>C128/$B$112%</f>
        <v>21.6</v>
      </c>
      <c r="E128" s="511">
        <v>20</v>
      </c>
      <c r="F128" s="33">
        <f>E128/$B$112%</f>
        <v>8.5</v>
      </c>
      <c r="G128" s="498">
        <v>13</v>
      </c>
      <c r="H128" s="33">
        <f>G128/$B$112%</f>
        <v>5.5</v>
      </c>
      <c r="I128" s="33"/>
    </row>
    <row r="129" spans="1:9">
      <c r="A129" s="508" t="s">
        <v>196</v>
      </c>
      <c r="B129" s="607">
        <f t="shared" si="14"/>
        <v>1</v>
      </c>
      <c r="C129" s="502">
        <v>1</v>
      </c>
      <c r="D129" s="33">
        <f>C129/$B$112%</f>
        <v>0.4</v>
      </c>
      <c r="E129" s="511">
        <v>0</v>
      </c>
      <c r="F129" s="33">
        <f>E129/$B$112%</f>
        <v>0</v>
      </c>
      <c r="G129" s="498">
        <v>0</v>
      </c>
      <c r="H129" s="33">
        <f>G129/$B$112%</f>
        <v>0</v>
      </c>
      <c r="I129" s="33"/>
    </row>
    <row r="130" spans="1:9">
      <c r="A130" s="51"/>
      <c r="D130" s="33"/>
      <c r="F130" s="33"/>
      <c r="H130" s="33"/>
    </row>
    <row r="131" spans="1:9">
      <c r="A131" s="51" t="s">
        <v>158</v>
      </c>
      <c r="D131" s="33"/>
      <c r="F131" s="33"/>
      <c r="H131" s="33"/>
      <c r="I131" s="33"/>
    </row>
    <row r="132" spans="1:9">
      <c r="A132" s="32" t="s">
        <v>113</v>
      </c>
      <c r="B132" s="607">
        <f>C132+E132+G132+I132</f>
        <v>47</v>
      </c>
      <c r="C132" s="476">
        <v>35</v>
      </c>
      <c r="D132" s="33">
        <f>C132/$B$112%</f>
        <v>14.8</v>
      </c>
      <c r="E132" s="477">
        <v>8</v>
      </c>
      <c r="F132" s="33">
        <f>E132/$B$112%</f>
        <v>3.4</v>
      </c>
      <c r="G132" s="478">
        <v>4</v>
      </c>
      <c r="H132" s="33">
        <f>G132/$B$112%</f>
        <v>1.7</v>
      </c>
      <c r="I132" s="33"/>
    </row>
    <row r="133" spans="1:9">
      <c r="A133" s="32" t="s">
        <v>453</v>
      </c>
      <c r="B133" s="607">
        <f>C133+E133+G133+I133</f>
        <v>129</v>
      </c>
      <c r="C133" s="479">
        <v>82</v>
      </c>
      <c r="D133" s="33">
        <f>C133/$B$112%</f>
        <v>34.700000000000003</v>
      </c>
      <c r="E133" s="480">
        <v>23</v>
      </c>
      <c r="F133" s="33">
        <f>E133/$B$112%</f>
        <v>9.6999999999999993</v>
      </c>
      <c r="G133" s="481">
        <v>24</v>
      </c>
      <c r="H133" s="33">
        <f>G133/$B$112%</f>
        <v>10.199999999999999</v>
      </c>
      <c r="I133" s="33"/>
    </row>
    <row r="134" spans="1:9">
      <c r="A134" s="32" t="s">
        <v>454</v>
      </c>
      <c r="B134" s="607">
        <f>C134+E134+G134+I134</f>
        <v>28</v>
      </c>
      <c r="C134" s="479">
        <v>20</v>
      </c>
      <c r="D134" s="33">
        <f>C134/$B$112%</f>
        <v>8.5</v>
      </c>
      <c r="E134" s="480">
        <v>4</v>
      </c>
      <c r="F134" s="33">
        <f>E134/$B$112%</f>
        <v>1.7</v>
      </c>
      <c r="G134" s="481">
        <v>4</v>
      </c>
      <c r="H134" s="33">
        <f>G134/$B$112%</f>
        <v>1.7</v>
      </c>
      <c r="I134" s="33"/>
    </row>
    <row r="137" spans="1:9">
      <c r="A137" s="32" t="s">
        <v>511</v>
      </c>
      <c r="B137" s="610">
        <v>0.13100000000000001</v>
      </c>
      <c r="D137" s="33"/>
    </row>
    <row r="138" spans="1:9">
      <c r="A138" s="32" t="s">
        <v>512</v>
      </c>
      <c r="B138" s="610">
        <v>0.54100000000000004</v>
      </c>
      <c r="D138" s="33"/>
    </row>
    <row r="139" spans="1:9">
      <c r="A139" s="77"/>
      <c r="B139" s="611"/>
      <c r="C139" s="482"/>
      <c r="D139" s="71"/>
      <c r="E139" s="515"/>
      <c r="F139" s="464"/>
      <c r="G139" s="515"/>
      <c r="H139" s="464"/>
    </row>
    <row r="141" spans="1:9">
      <c r="A141" s="51" t="s">
        <v>475</v>
      </c>
    </row>
    <row r="143" spans="1:9" ht="20.100000000000001" customHeight="1">
      <c r="A143" s="603"/>
      <c r="B143" s="604"/>
      <c r="C143" s="933" t="s">
        <v>132</v>
      </c>
      <c r="D143" s="933"/>
      <c r="E143" s="933" t="s">
        <v>133</v>
      </c>
      <c r="F143" s="933"/>
      <c r="G143" s="933" t="s">
        <v>149</v>
      </c>
      <c r="H143" s="933"/>
      <c r="I143" s="471"/>
    </row>
    <row r="144" spans="1:9" ht="38.25" customHeight="1">
      <c r="A144" s="522"/>
      <c r="B144" s="459" t="s">
        <v>109</v>
      </c>
      <c r="C144" s="620" t="s">
        <v>410</v>
      </c>
      <c r="D144" s="459" t="s">
        <v>401</v>
      </c>
      <c r="E144" s="620" t="s">
        <v>410</v>
      </c>
      <c r="F144" s="459" t="s">
        <v>401</v>
      </c>
      <c r="G144" s="620" t="s">
        <v>410</v>
      </c>
      <c r="H144" s="459" t="s">
        <v>401</v>
      </c>
      <c r="I144" s="465"/>
    </row>
    <row r="145" spans="1:9">
      <c r="A145" s="85" t="s">
        <v>114</v>
      </c>
      <c r="B145" s="612">
        <v>491</v>
      </c>
      <c r="C145" s="475">
        <v>424</v>
      </c>
      <c r="D145" s="474">
        <v>86.4</v>
      </c>
      <c r="E145" s="501">
        <v>42</v>
      </c>
      <c r="F145" s="474">
        <v>8.6</v>
      </c>
      <c r="G145" s="501">
        <v>25</v>
      </c>
      <c r="H145" s="474">
        <v>5.0999999999999996</v>
      </c>
      <c r="I145" s="33"/>
    </row>
    <row r="146" spans="1:9">
      <c r="D146" s="33"/>
      <c r="F146" s="33"/>
      <c r="H146" s="33"/>
      <c r="I146" s="33"/>
    </row>
    <row r="147" spans="1:9">
      <c r="A147" s="51" t="s">
        <v>218</v>
      </c>
      <c r="D147" s="33"/>
      <c r="F147" s="33"/>
      <c r="H147" s="33"/>
      <c r="I147" s="33"/>
    </row>
    <row r="148" spans="1:9">
      <c r="A148" s="32" t="s">
        <v>563</v>
      </c>
      <c r="B148" s="613"/>
      <c r="C148" s="73">
        <v>88</v>
      </c>
      <c r="D148" s="33">
        <f>C148/$B$145%</f>
        <v>17.899999999999999</v>
      </c>
      <c r="E148" s="493">
        <v>6</v>
      </c>
      <c r="F148" s="33">
        <f>E148/$B$145%</f>
        <v>1.2</v>
      </c>
      <c r="G148" s="493">
        <v>5</v>
      </c>
      <c r="H148" s="33">
        <f>G148/$B$145%</f>
        <v>1</v>
      </c>
      <c r="I148" s="33"/>
    </row>
    <row r="149" spans="1:9">
      <c r="A149" s="32" t="s">
        <v>106</v>
      </c>
      <c r="B149" s="613"/>
      <c r="C149" s="73">
        <v>128</v>
      </c>
      <c r="D149" s="33">
        <f>C149/$B$145%</f>
        <v>26.1</v>
      </c>
      <c r="E149" s="493">
        <v>14</v>
      </c>
      <c r="F149" s="33">
        <f>E149/$B$145%</f>
        <v>2.9</v>
      </c>
      <c r="G149" s="493">
        <v>7</v>
      </c>
      <c r="H149" s="33">
        <f>G149/$B$145%</f>
        <v>1.4</v>
      </c>
      <c r="I149" s="33"/>
    </row>
    <row r="150" spans="1:9">
      <c r="A150" s="32" t="s">
        <v>157</v>
      </c>
      <c r="B150" s="613"/>
      <c r="C150" s="73">
        <v>208</v>
      </c>
      <c r="D150" s="33">
        <f>C150/$B$145%</f>
        <v>42.4</v>
      </c>
      <c r="E150" s="493">
        <v>22</v>
      </c>
      <c r="F150" s="33">
        <f>E150/$B$145%</f>
        <v>4.5</v>
      </c>
      <c r="G150" s="493">
        <v>13</v>
      </c>
      <c r="H150" s="33">
        <f>G150/$B$145%</f>
        <v>2.6</v>
      </c>
      <c r="I150" s="33"/>
    </row>
    <row r="151" spans="1:9">
      <c r="A151" s="51"/>
      <c r="D151" s="33"/>
      <c r="F151" s="33"/>
      <c r="H151" s="33"/>
    </row>
    <row r="152" spans="1:9">
      <c r="A152" s="51" t="s">
        <v>167</v>
      </c>
      <c r="D152" s="33"/>
      <c r="F152" s="33"/>
      <c r="H152" s="33"/>
      <c r="I152" s="33"/>
    </row>
    <row r="153" spans="1:9">
      <c r="A153" s="615" t="s">
        <v>455</v>
      </c>
      <c r="B153" s="613"/>
      <c r="C153" s="627">
        <v>74</v>
      </c>
      <c r="D153" s="33"/>
      <c r="E153" s="589">
        <v>4</v>
      </c>
      <c r="F153" s="33"/>
      <c r="G153" s="590">
        <v>3</v>
      </c>
      <c r="H153" s="33"/>
      <c r="I153" s="33"/>
    </row>
    <row r="154" spans="1:9" ht="31.5">
      <c r="A154" s="494" t="s">
        <v>456</v>
      </c>
      <c r="B154" s="613"/>
      <c r="C154" s="628">
        <v>2</v>
      </c>
      <c r="D154" s="33"/>
      <c r="E154" s="595">
        <v>0</v>
      </c>
      <c r="F154" s="33"/>
      <c r="G154" s="596">
        <v>1</v>
      </c>
      <c r="H154" s="33"/>
      <c r="I154" s="33"/>
    </row>
    <row r="155" spans="1:9">
      <c r="A155" s="57" t="s">
        <v>457</v>
      </c>
      <c r="B155" s="613"/>
      <c r="C155" s="629">
        <f>SUM(C153:C154)</f>
        <v>76</v>
      </c>
      <c r="D155" s="33">
        <f>C155/$B$145%</f>
        <v>15.5</v>
      </c>
      <c r="E155" s="592">
        <f>SUM(E153:E154)</f>
        <v>4</v>
      </c>
      <c r="F155" s="33">
        <f>E155/$B$145%</f>
        <v>0.8</v>
      </c>
      <c r="G155" s="593">
        <f>SUM(G153:G154)</f>
        <v>4</v>
      </c>
      <c r="H155" s="33">
        <f>G155/$B$145%</f>
        <v>0.8</v>
      </c>
      <c r="I155" s="33"/>
    </row>
    <row r="156" spans="1:9">
      <c r="A156" s="496" t="s">
        <v>459</v>
      </c>
      <c r="B156" s="613"/>
      <c r="C156" s="628">
        <v>88</v>
      </c>
      <c r="D156" s="33"/>
      <c r="E156" s="595">
        <v>8</v>
      </c>
      <c r="F156" s="33"/>
      <c r="G156" s="596">
        <v>9</v>
      </c>
      <c r="H156" s="33"/>
      <c r="I156" s="33"/>
    </row>
    <row r="157" spans="1:9">
      <c r="A157" s="496" t="s">
        <v>460</v>
      </c>
      <c r="B157" s="613"/>
      <c r="C157" s="628">
        <v>4</v>
      </c>
      <c r="D157" s="33"/>
      <c r="E157" s="595">
        <v>2</v>
      </c>
      <c r="F157" s="33"/>
      <c r="G157" s="596">
        <v>1</v>
      </c>
      <c r="H157" s="33"/>
      <c r="I157" s="33"/>
    </row>
    <row r="158" spans="1:9">
      <c r="A158" s="615" t="s">
        <v>461</v>
      </c>
      <c r="B158" s="613"/>
      <c r="C158" s="628">
        <v>31</v>
      </c>
      <c r="D158" s="33"/>
      <c r="E158" s="595">
        <v>1</v>
      </c>
      <c r="F158" s="33"/>
      <c r="G158" s="596">
        <v>2</v>
      </c>
      <c r="H158" s="33"/>
      <c r="I158" s="33"/>
    </row>
    <row r="159" spans="1:9">
      <c r="A159" s="55" t="s">
        <v>458</v>
      </c>
      <c r="B159" s="613"/>
      <c r="C159" s="629">
        <f>SUM(C156:C158)</f>
        <v>123</v>
      </c>
      <c r="D159" s="33">
        <f>C159/$B$145%</f>
        <v>25.1</v>
      </c>
      <c r="E159" s="592">
        <f>SUM(E156:E158)</f>
        <v>11</v>
      </c>
      <c r="F159" s="33">
        <f>E159/$B$145%</f>
        <v>2.2000000000000002</v>
      </c>
      <c r="G159" s="593">
        <f>SUM(G156:G158)</f>
        <v>12</v>
      </c>
      <c r="H159" s="33">
        <f>G159/$B$145%</f>
        <v>2.4</v>
      </c>
      <c r="I159" s="33"/>
    </row>
    <row r="160" spans="1:9">
      <c r="A160" s="55" t="s">
        <v>105</v>
      </c>
      <c r="B160" s="613"/>
      <c r="C160" s="629">
        <v>40</v>
      </c>
      <c r="D160" s="33">
        <f>C160/$B$145%</f>
        <v>8.1</v>
      </c>
      <c r="E160" s="592">
        <v>2</v>
      </c>
      <c r="F160" s="33">
        <f>E160/$B$145%</f>
        <v>0.4</v>
      </c>
      <c r="G160" s="593">
        <v>0</v>
      </c>
      <c r="H160" s="33">
        <f>G160/$B$145%</f>
        <v>0</v>
      </c>
      <c r="I160" s="33"/>
    </row>
    <row r="161" spans="1:9">
      <c r="A161" s="55" t="s">
        <v>220</v>
      </c>
      <c r="B161" s="613"/>
      <c r="C161" s="629">
        <v>181</v>
      </c>
      <c r="D161" s="33">
        <f>C161/$B$145%</f>
        <v>36.9</v>
      </c>
      <c r="E161" s="592">
        <v>20</v>
      </c>
      <c r="F161" s="33">
        <f>E161/$B$145%</f>
        <v>4.0999999999999996</v>
      </c>
      <c r="G161" s="593">
        <v>9</v>
      </c>
      <c r="H161" s="33">
        <f>G161/$B$145%</f>
        <v>1.8</v>
      </c>
      <c r="I161" s="33"/>
    </row>
    <row r="162" spans="1:9" ht="31.5">
      <c r="A162" s="66" t="s">
        <v>450</v>
      </c>
      <c r="B162" s="613"/>
      <c r="C162" s="629">
        <v>1</v>
      </c>
      <c r="D162" s="33">
        <f>C162/$B$145%</f>
        <v>0.2</v>
      </c>
      <c r="E162" s="592">
        <v>0</v>
      </c>
      <c r="F162" s="33">
        <f>E162/$B$145%</f>
        <v>0</v>
      </c>
      <c r="G162" s="593">
        <v>0</v>
      </c>
      <c r="H162" s="33">
        <f>G162/$B$145%</f>
        <v>0</v>
      </c>
      <c r="I162" s="33"/>
    </row>
    <row r="163" spans="1:9">
      <c r="A163" s="55" t="s">
        <v>196</v>
      </c>
      <c r="B163" s="613"/>
      <c r="C163" s="629">
        <v>2</v>
      </c>
      <c r="D163" s="33">
        <f>C163/$B$145%</f>
        <v>0.4</v>
      </c>
      <c r="E163" s="592">
        <v>4</v>
      </c>
      <c r="F163" s="33">
        <f>E163/$B$145%</f>
        <v>0.8</v>
      </c>
      <c r="G163" s="593">
        <v>0</v>
      </c>
      <c r="H163" s="33">
        <f>G163/$B$145%</f>
        <v>0</v>
      </c>
      <c r="I163" s="33"/>
    </row>
    <row r="164" spans="1:9">
      <c r="A164" s="51"/>
      <c r="D164" s="33"/>
      <c r="F164" s="33"/>
      <c r="H164" s="33"/>
    </row>
    <row r="165" spans="1:9">
      <c r="A165" s="51" t="s">
        <v>158</v>
      </c>
      <c r="D165" s="33"/>
      <c r="F165" s="33"/>
      <c r="H165" s="33"/>
      <c r="I165" s="33"/>
    </row>
    <row r="166" spans="1:9">
      <c r="A166" s="32" t="s">
        <v>113</v>
      </c>
      <c r="B166" s="613"/>
      <c r="C166" s="630">
        <v>25</v>
      </c>
      <c r="D166" s="33">
        <f>C166/$B$145%</f>
        <v>5.0999999999999996</v>
      </c>
      <c r="E166" s="526">
        <v>3</v>
      </c>
      <c r="F166" s="33">
        <f>E166/$B$145%</f>
        <v>0.6</v>
      </c>
      <c r="G166" s="527">
        <v>2</v>
      </c>
      <c r="H166" s="33">
        <f>G166/$B$145%</f>
        <v>0.4</v>
      </c>
      <c r="I166" s="33"/>
    </row>
    <row r="167" spans="1:9">
      <c r="A167" s="32" t="s">
        <v>453</v>
      </c>
      <c r="B167" s="613"/>
      <c r="C167" s="631">
        <v>139</v>
      </c>
      <c r="D167" s="33">
        <f>C167/$B$145%</f>
        <v>28.3</v>
      </c>
      <c r="E167" s="528">
        <v>13</v>
      </c>
      <c r="F167" s="33">
        <f>E167/$B$145%</f>
        <v>2.6</v>
      </c>
      <c r="G167" s="529">
        <v>10</v>
      </c>
      <c r="H167" s="33">
        <f>G167/$B$145%</f>
        <v>2</v>
      </c>
      <c r="I167" s="33"/>
    </row>
    <row r="168" spans="1:9">
      <c r="A168" s="32" t="s">
        <v>454</v>
      </c>
      <c r="B168" s="613"/>
      <c r="C168" s="631">
        <v>256</v>
      </c>
      <c r="D168" s="33">
        <f>C168/$B$145%</f>
        <v>52.1</v>
      </c>
      <c r="E168" s="528">
        <v>26</v>
      </c>
      <c r="F168" s="33">
        <f>E168/$B$145%</f>
        <v>5.3</v>
      </c>
      <c r="G168" s="529">
        <v>13</v>
      </c>
      <c r="H168" s="33">
        <f>G168/$B$145%</f>
        <v>2.6</v>
      </c>
      <c r="I168" s="33"/>
    </row>
    <row r="169" spans="1:9">
      <c r="D169" s="33"/>
      <c r="F169" s="33"/>
      <c r="H169" s="33"/>
    </row>
    <row r="170" spans="1:9">
      <c r="D170" s="33"/>
    </row>
    <row r="171" spans="1:9">
      <c r="A171" s="32" t="s">
        <v>412</v>
      </c>
      <c r="B171" s="610">
        <v>4.4999999999999998E-2</v>
      </c>
      <c r="D171" s="33"/>
    </row>
    <row r="172" spans="1:9">
      <c r="A172" s="77"/>
      <c r="B172" s="614"/>
      <c r="C172" s="482"/>
      <c r="D172" s="71"/>
      <c r="E172" s="515"/>
      <c r="F172" s="464"/>
      <c r="G172" s="515"/>
      <c r="H172" s="464"/>
    </row>
    <row r="173" spans="1:9">
      <c r="D173" s="33"/>
    </row>
    <row r="174" spans="1:9" ht="18">
      <c r="A174" s="51" t="s">
        <v>476</v>
      </c>
    </row>
    <row r="175" spans="1:9">
      <c r="A175" s="616"/>
    </row>
    <row r="176" spans="1:9" ht="31.5">
      <c r="A176" s="617"/>
      <c r="B176" s="459" t="s">
        <v>109</v>
      </c>
      <c r="C176" s="620"/>
      <c r="D176" s="459" t="s">
        <v>401</v>
      </c>
      <c r="F176" s="500"/>
    </row>
    <row r="177" spans="1:8">
      <c r="A177" s="617" t="s">
        <v>154</v>
      </c>
      <c r="B177" s="612">
        <v>507</v>
      </c>
      <c r="C177" s="483"/>
      <c r="D177" s="466"/>
      <c r="F177" s="500"/>
    </row>
    <row r="179" spans="1:8">
      <c r="A179" s="32" t="s">
        <v>132</v>
      </c>
      <c r="B179" s="613">
        <v>281</v>
      </c>
      <c r="D179" s="33">
        <v>55.4</v>
      </c>
      <c r="H179" s="33"/>
    </row>
    <row r="180" spans="1:8">
      <c r="A180" s="32" t="s">
        <v>133</v>
      </c>
      <c r="B180" s="613">
        <v>70</v>
      </c>
      <c r="D180" s="33">
        <v>13.8</v>
      </c>
      <c r="H180" s="33"/>
    </row>
    <row r="181" spans="1:8">
      <c r="A181" s="32" t="s">
        <v>197</v>
      </c>
      <c r="B181" s="613">
        <v>104</v>
      </c>
      <c r="D181" s="33">
        <v>20.5</v>
      </c>
      <c r="H181" s="33"/>
    </row>
    <row r="182" spans="1:8">
      <c r="A182" s="32" t="s">
        <v>198</v>
      </c>
      <c r="B182" s="613">
        <v>36</v>
      </c>
      <c r="D182" s="33">
        <v>7.1</v>
      </c>
      <c r="H182" s="33"/>
    </row>
    <row r="183" spans="1:8">
      <c r="A183" s="32" t="s">
        <v>199</v>
      </c>
      <c r="B183" s="613">
        <v>16</v>
      </c>
      <c r="D183" s="33">
        <v>3.2</v>
      </c>
      <c r="H183" s="33"/>
    </row>
    <row r="184" spans="1:8">
      <c r="H184" s="33"/>
    </row>
    <row r="185" spans="1:8">
      <c r="H185" s="33"/>
    </row>
    <row r="186" spans="1:8">
      <c r="A186" s="32" t="s">
        <v>513</v>
      </c>
      <c r="B186" s="610">
        <v>1.4E-2</v>
      </c>
      <c r="D186" s="33"/>
      <c r="H186" s="33"/>
    </row>
    <row r="187" spans="1:8">
      <c r="A187" s="77"/>
      <c r="B187" s="614"/>
      <c r="C187" s="482"/>
      <c r="D187" s="71"/>
      <c r="H187" s="33"/>
    </row>
    <row r="189" spans="1:8">
      <c r="A189" s="525" t="s">
        <v>102</v>
      </c>
      <c r="B189" s="618"/>
      <c r="C189" s="632"/>
      <c r="D189" s="471"/>
    </row>
    <row r="190" spans="1:8">
      <c r="A190" s="524" t="s">
        <v>107</v>
      </c>
    </row>
    <row r="191" spans="1:8">
      <c r="A191" s="524" t="s">
        <v>402</v>
      </c>
    </row>
    <row r="193" spans="1:5">
      <c r="A193" s="532"/>
      <c r="B193" s="619"/>
      <c r="C193" s="633"/>
      <c r="E193" s="625"/>
    </row>
    <row r="194" spans="1:5">
      <c r="B194" s="613"/>
    </row>
    <row r="195" spans="1:5">
      <c r="B195" s="613"/>
    </row>
    <row r="196" spans="1:5">
      <c r="B196" s="613"/>
    </row>
    <row r="197" spans="1:5">
      <c r="B197" s="613"/>
    </row>
  </sheetData>
  <mergeCells count="15">
    <mergeCell ref="C143:D143"/>
    <mergeCell ref="E143:F143"/>
    <mergeCell ref="G143:H143"/>
    <mergeCell ref="C47:D47"/>
    <mergeCell ref="E47:F47"/>
    <mergeCell ref="G47:H47"/>
    <mergeCell ref="C110:D110"/>
    <mergeCell ref="E110:F110"/>
    <mergeCell ref="G110:H110"/>
    <mergeCell ref="A1:J1"/>
    <mergeCell ref="A3:H3"/>
    <mergeCell ref="C5:D5"/>
    <mergeCell ref="E5:F5"/>
    <mergeCell ref="G5:H5"/>
    <mergeCell ref="I5:J5"/>
  </mergeCells>
  <pageMargins left="0.7" right="0.7" top="0.75" bottom="0.75" header="0.3" footer="0.3"/>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dimension ref="A1:R254"/>
  <sheetViews>
    <sheetView showGridLines="0" zoomScaleNormal="100" workbookViewId="0">
      <pane xSplit="1" ySplit="3" topLeftCell="B4" activePane="bottomRight" state="frozen"/>
      <selection pane="topRight" activeCell="B1" sqref="B1"/>
      <selection pane="bottomLeft" activeCell="A5" sqref="A5"/>
      <selection pane="bottomRight" sqref="A1:L1"/>
    </sheetView>
  </sheetViews>
  <sheetFormatPr defaultColWidth="9.140625" defaultRowHeight="15.75"/>
  <cols>
    <col min="1" max="1" width="38" style="32" customWidth="1"/>
    <col min="2" max="2" width="25.42578125" style="73" customWidth="1"/>
    <col min="3" max="3" width="15.85546875" style="40" customWidth="1"/>
    <col min="4" max="4" width="15.85546875" style="33" customWidth="1"/>
    <col min="5" max="5" width="15.85546875" style="73" customWidth="1"/>
    <col min="6" max="6" width="15.85546875" style="40" customWidth="1"/>
    <col min="7" max="7" width="15.85546875" style="73" customWidth="1"/>
    <col min="8" max="8" width="15.85546875" style="40" customWidth="1"/>
    <col min="9" max="9" width="15.85546875" style="73" customWidth="1"/>
    <col min="10" max="10" width="15.85546875" style="40" customWidth="1"/>
    <col min="11" max="11" width="15.85546875" style="73" customWidth="1"/>
    <col min="12" max="12" width="15.85546875" style="40" customWidth="1"/>
    <col min="13" max="13" width="13" style="32" customWidth="1"/>
    <col min="14" max="16384" width="9.140625" style="32"/>
  </cols>
  <sheetData>
    <row r="1" spans="1:15" s="79" customFormat="1" ht="24" customHeight="1">
      <c r="A1" s="890" t="s">
        <v>495</v>
      </c>
      <c r="B1" s="890"/>
      <c r="C1" s="890"/>
      <c r="D1" s="890"/>
      <c r="E1" s="890"/>
      <c r="F1" s="890"/>
      <c r="G1" s="890"/>
      <c r="H1" s="890"/>
      <c r="I1" s="890"/>
      <c r="J1" s="890"/>
      <c r="K1" s="890"/>
      <c r="L1" s="890"/>
    </row>
    <row r="3" spans="1:15">
      <c r="A3" s="51" t="s">
        <v>462</v>
      </c>
    </row>
    <row r="5" spans="1:15">
      <c r="A5" s="51" t="s">
        <v>464</v>
      </c>
    </row>
    <row r="7" spans="1:15" ht="30" customHeight="1">
      <c r="A7" s="634"/>
      <c r="B7" s="473"/>
      <c r="C7" s="934" t="s">
        <v>200</v>
      </c>
      <c r="D7" s="934"/>
      <c r="E7" s="933" t="s">
        <v>201</v>
      </c>
      <c r="F7" s="933"/>
      <c r="G7" s="936" t="s">
        <v>564</v>
      </c>
      <c r="H7" s="936"/>
      <c r="I7" s="933" t="s">
        <v>202</v>
      </c>
      <c r="J7" s="933"/>
      <c r="K7" s="933" t="s">
        <v>203</v>
      </c>
      <c r="L7" s="933"/>
    </row>
    <row r="8" spans="1:15" ht="33" customHeight="1">
      <c r="A8" s="85"/>
      <c r="B8" s="620" t="s">
        <v>497</v>
      </c>
      <c r="C8" s="459" t="s">
        <v>410</v>
      </c>
      <c r="D8" s="641" t="s">
        <v>401</v>
      </c>
      <c r="E8" s="459" t="s">
        <v>410</v>
      </c>
      <c r="F8" s="459" t="s">
        <v>401</v>
      </c>
      <c r="G8" s="459" t="s">
        <v>410</v>
      </c>
      <c r="H8" s="459" t="s">
        <v>401</v>
      </c>
      <c r="I8" s="459" t="s">
        <v>410</v>
      </c>
      <c r="J8" s="459" t="s">
        <v>401</v>
      </c>
      <c r="K8" s="459" t="s">
        <v>410</v>
      </c>
      <c r="L8" s="459" t="s">
        <v>401</v>
      </c>
    </row>
    <row r="9" spans="1:15" s="524" customFormat="1">
      <c r="A9" s="635" t="s">
        <v>114</v>
      </c>
      <c r="B9" s="636">
        <v>465</v>
      </c>
      <c r="C9" s="605">
        <v>212</v>
      </c>
      <c r="D9" s="474">
        <v>45.6</v>
      </c>
      <c r="E9" s="475">
        <v>156</v>
      </c>
      <c r="F9" s="474">
        <v>33.5</v>
      </c>
      <c r="G9" s="475">
        <v>19</v>
      </c>
      <c r="H9" s="474">
        <v>4.0999999999999996</v>
      </c>
      <c r="I9" s="475">
        <v>15</v>
      </c>
      <c r="J9" s="474">
        <v>3.2</v>
      </c>
      <c r="K9" s="475">
        <v>9</v>
      </c>
      <c r="L9" s="474">
        <v>1.9</v>
      </c>
      <c r="O9" s="637"/>
    </row>
    <row r="10" spans="1:15" s="524" customFormat="1">
      <c r="A10" s="525"/>
      <c r="B10" s="638"/>
      <c r="C10" s="642"/>
      <c r="D10" s="33"/>
      <c r="E10" s="73"/>
      <c r="F10" s="33"/>
      <c r="G10" s="73"/>
      <c r="H10" s="33"/>
      <c r="I10" s="73"/>
      <c r="J10" s="33"/>
      <c r="K10" s="73"/>
      <c r="L10" s="33"/>
      <c r="O10" s="637"/>
    </row>
    <row r="11" spans="1:15">
      <c r="A11" s="51" t="s">
        <v>228</v>
      </c>
      <c r="B11" s="639"/>
      <c r="C11" s="587"/>
      <c r="F11" s="33"/>
      <c r="H11" s="33"/>
      <c r="J11" s="33"/>
      <c r="L11" s="33"/>
    </row>
    <row r="12" spans="1:15">
      <c r="A12" s="32" t="s">
        <v>563</v>
      </c>
      <c r="B12" s="639">
        <f>C12+E12+G12+I12+K12</f>
        <v>72</v>
      </c>
      <c r="C12" s="639">
        <v>33</v>
      </c>
      <c r="D12" s="33">
        <f>C12/$B$9%</f>
        <v>7.1</v>
      </c>
      <c r="E12" s="592">
        <v>29</v>
      </c>
      <c r="F12" s="33">
        <f>E12/$B$9%</f>
        <v>6.2</v>
      </c>
      <c r="G12" s="593">
        <v>4</v>
      </c>
      <c r="H12" s="33">
        <f>G12/$B$9%</f>
        <v>0.9</v>
      </c>
      <c r="I12" s="592">
        <v>3</v>
      </c>
      <c r="J12" s="33">
        <f>I12/$B$9%</f>
        <v>0.6</v>
      </c>
      <c r="K12" s="593">
        <v>3</v>
      </c>
      <c r="L12" s="33">
        <f>K12/$B$9%</f>
        <v>0.6</v>
      </c>
    </row>
    <row r="13" spans="1:15">
      <c r="A13" s="32" t="s">
        <v>106</v>
      </c>
      <c r="B13" s="639">
        <f>C13+E13+G13+I13+K13</f>
        <v>136</v>
      </c>
      <c r="C13" s="639">
        <v>82</v>
      </c>
      <c r="D13" s="33">
        <f>C13/$B$9%</f>
        <v>17.600000000000001</v>
      </c>
      <c r="E13" s="623">
        <v>39</v>
      </c>
      <c r="F13" s="33">
        <f>E13/$B$9%</f>
        <v>8.4</v>
      </c>
      <c r="G13" s="624">
        <v>6</v>
      </c>
      <c r="H13" s="33">
        <f>G13/$B$9%</f>
        <v>1.3</v>
      </c>
      <c r="I13" s="623">
        <v>6</v>
      </c>
      <c r="J13" s="33">
        <f>I13/$B$9%</f>
        <v>1.3</v>
      </c>
      <c r="K13" s="624">
        <v>3</v>
      </c>
      <c r="L13" s="33">
        <f>K13/$B$9%</f>
        <v>0.6</v>
      </c>
    </row>
    <row r="14" spans="1:15">
      <c r="A14" s="32" t="s">
        <v>157</v>
      </c>
      <c r="B14" s="639">
        <f>C14+E14+G14+I14+K14</f>
        <v>407</v>
      </c>
      <c r="C14" s="639">
        <v>115</v>
      </c>
      <c r="D14" s="33">
        <f>C14/$B$9%</f>
        <v>24.7</v>
      </c>
      <c r="E14" s="592">
        <f>SUM(E8:E13)</f>
        <v>224</v>
      </c>
      <c r="F14" s="33">
        <f>E14/$B$9%</f>
        <v>48.2</v>
      </c>
      <c r="G14" s="593">
        <f>SUM(G8:G13)</f>
        <v>29</v>
      </c>
      <c r="H14" s="33">
        <f>G14/$B$9%</f>
        <v>6.2</v>
      </c>
      <c r="I14" s="592">
        <f>SUM(I8:I13)</f>
        <v>24</v>
      </c>
      <c r="J14" s="33">
        <f>I14/$B$9%</f>
        <v>5.2</v>
      </c>
      <c r="K14" s="593">
        <f>SUM(K8:K13)</f>
        <v>15</v>
      </c>
      <c r="L14" s="33">
        <f>K14/$B$9%</f>
        <v>3.2</v>
      </c>
    </row>
    <row r="15" spans="1:15">
      <c r="B15" s="639"/>
      <c r="C15" s="587"/>
      <c r="F15" s="33"/>
      <c r="H15" s="33"/>
      <c r="J15" s="33"/>
      <c r="L15" s="33"/>
    </row>
    <row r="16" spans="1:15">
      <c r="A16" s="51" t="s">
        <v>167</v>
      </c>
      <c r="B16" s="639"/>
      <c r="C16" s="587"/>
      <c r="F16" s="33"/>
      <c r="H16" s="33"/>
      <c r="J16" s="33"/>
      <c r="L16" s="33"/>
    </row>
    <row r="17" spans="1:12">
      <c r="A17" s="615" t="s">
        <v>455</v>
      </c>
      <c r="B17" s="639">
        <f t="shared" ref="B17:B26" si="0">C17+E17+G17+I17+K17</f>
        <v>58</v>
      </c>
      <c r="C17" s="588">
        <v>34</v>
      </c>
      <c r="D17" s="509">
        <f t="shared" ref="D17:D27" si="1">C17/$B$9%</f>
        <v>7.3</v>
      </c>
      <c r="E17" s="589">
        <v>17</v>
      </c>
      <c r="F17" s="509">
        <f t="shared" ref="F17:F27" si="2">E17/$B$9%</f>
        <v>3.7</v>
      </c>
      <c r="G17" s="590">
        <v>3</v>
      </c>
      <c r="H17" s="509">
        <f t="shared" ref="H17:H27" si="3">G17/$B$9%</f>
        <v>0.6</v>
      </c>
      <c r="I17" s="589">
        <v>2</v>
      </c>
      <c r="J17" s="509">
        <f t="shared" ref="J17:J27" si="4">I17/$B$9%</f>
        <v>0.4</v>
      </c>
      <c r="K17" s="590">
        <v>2</v>
      </c>
      <c r="L17" s="509">
        <f t="shared" ref="L17:L27" si="5">K17/$B$9%</f>
        <v>0.4</v>
      </c>
    </row>
    <row r="18" spans="1:12" s="79" customFormat="1" ht="47.25">
      <c r="A18" s="494" t="s">
        <v>534</v>
      </c>
      <c r="B18" s="639">
        <f t="shared" si="0"/>
        <v>2</v>
      </c>
      <c r="C18" s="512">
        <v>0</v>
      </c>
      <c r="D18" s="509">
        <f t="shared" si="1"/>
        <v>0</v>
      </c>
      <c r="E18" s="513">
        <v>2</v>
      </c>
      <c r="F18" s="509">
        <f t="shared" si="2"/>
        <v>0.4</v>
      </c>
      <c r="G18" s="514">
        <v>0</v>
      </c>
      <c r="H18" s="509">
        <f t="shared" si="3"/>
        <v>0</v>
      </c>
      <c r="I18" s="513">
        <v>0</v>
      </c>
      <c r="J18" s="509">
        <f t="shared" si="4"/>
        <v>0</v>
      </c>
      <c r="K18" s="514">
        <v>0</v>
      </c>
      <c r="L18" s="509">
        <f t="shared" si="5"/>
        <v>0</v>
      </c>
    </row>
    <row r="19" spans="1:12">
      <c r="A19" s="57" t="s">
        <v>457</v>
      </c>
      <c r="B19" s="639">
        <f t="shared" si="0"/>
        <v>60</v>
      </c>
      <c r="C19" s="591">
        <f>SUM(C17:C18)</f>
        <v>34</v>
      </c>
      <c r="D19" s="33">
        <f t="shared" si="1"/>
        <v>7.3</v>
      </c>
      <c r="E19" s="592">
        <f>SUM(E17:E18)</f>
        <v>19</v>
      </c>
      <c r="F19" s="33">
        <f t="shared" si="2"/>
        <v>4.0999999999999996</v>
      </c>
      <c r="G19" s="593">
        <f>SUM(G17:G18)</f>
        <v>3</v>
      </c>
      <c r="H19" s="33">
        <f t="shared" si="3"/>
        <v>0.6</v>
      </c>
      <c r="I19" s="592">
        <f>SUM(I17:I18)</f>
        <v>2</v>
      </c>
      <c r="J19" s="33">
        <f t="shared" si="4"/>
        <v>0.4</v>
      </c>
      <c r="K19" s="593">
        <f>SUM(K17:K18)</f>
        <v>2</v>
      </c>
      <c r="L19" s="33">
        <f t="shared" si="5"/>
        <v>0.4</v>
      </c>
    </row>
    <row r="20" spans="1:12">
      <c r="A20" s="496" t="s">
        <v>459</v>
      </c>
      <c r="B20" s="639">
        <f t="shared" si="0"/>
        <v>99</v>
      </c>
      <c r="C20" s="594">
        <v>47</v>
      </c>
      <c r="D20" s="509">
        <f t="shared" si="1"/>
        <v>10.1</v>
      </c>
      <c r="E20" s="595">
        <v>41</v>
      </c>
      <c r="F20" s="509">
        <f t="shared" si="2"/>
        <v>8.8000000000000007</v>
      </c>
      <c r="G20" s="596">
        <v>7</v>
      </c>
      <c r="H20" s="509">
        <f t="shared" si="3"/>
        <v>1.5</v>
      </c>
      <c r="I20" s="595">
        <v>3</v>
      </c>
      <c r="J20" s="509">
        <f t="shared" si="4"/>
        <v>0.6</v>
      </c>
      <c r="K20" s="596">
        <v>1</v>
      </c>
      <c r="L20" s="509">
        <f t="shared" si="5"/>
        <v>0.2</v>
      </c>
    </row>
    <row r="21" spans="1:12">
      <c r="A21" s="496" t="s">
        <v>460</v>
      </c>
      <c r="B21" s="639">
        <f t="shared" si="0"/>
        <v>3</v>
      </c>
      <c r="C21" s="594">
        <v>1</v>
      </c>
      <c r="D21" s="509">
        <f t="shared" si="1"/>
        <v>0.2</v>
      </c>
      <c r="E21" s="595">
        <v>2</v>
      </c>
      <c r="F21" s="509">
        <f t="shared" si="2"/>
        <v>0.4</v>
      </c>
      <c r="G21" s="596">
        <v>0</v>
      </c>
      <c r="H21" s="509">
        <f t="shared" si="3"/>
        <v>0</v>
      </c>
      <c r="I21" s="595">
        <v>0</v>
      </c>
      <c r="J21" s="509">
        <f t="shared" si="4"/>
        <v>0</v>
      </c>
      <c r="K21" s="596">
        <v>0</v>
      </c>
      <c r="L21" s="509">
        <f t="shared" si="5"/>
        <v>0</v>
      </c>
    </row>
    <row r="22" spans="1:12">
      <c r="A22" s="615" t="s">
        <v>461</v>
      </c>
      <c r="B22" s="639">
        <f t="shared" si="0"/>
        <v>23</v>
      </c>
      <c r="C22" s="594">
        <v>13</v>
      </c>
      <c r="D22" s="509">
        <f t="shared" si="1"/>
        <v>2.8</v>
      </c>
      <c r="E22" s="595">
        <v>9</v>
      </c>
      <c r="F22" s="509">
        <f t="shared" si="2"/>
        <v>1.9</v>
      </c>
      <c r="G22" s="596">
        <v>0</v>
      </c>
      <c r="H22" s="509">
        <f t="shared" si="3"/>
        <v>0</v>
      </c>
      <c r="I22" s="595">
        <v>1</v>
      </c>
      <c r="J22" s="509">
        <f t="shared" si="4"/>
        <v>0.2</v>
      </c>
      <c r="K22" s="596">
        <v>0</v>
      </c>
      <c r="L22" s="509">
        <f t="shared" si="5"/>
        <v>0</v>
      </c>
    </row>
    <row r="23" spans="1:12">
      <c r="A23" s="55" t="s">
        <v>458</v>
      </c>
      <c r="B23" s="639">
        <f t="shared" si="0"/>
        <v>125</v>
      </c>
      <c r="C23" s="591">
        <f>SUM(C20:C22)</f>
        <v>61</v>
      </c>
      <c r="D23" s="33">
        <f t="shared" si="1"/>
        <v>13.1</v>
      </c>
      <c r="E23" s="592">
        <f>SUM(E20:E22)</f>
        <v>52</v>
      </c>
      <c r="F23" s="33">
        <f t="shared" si="2"/>
        <v>11.2</v>
      </c>
      <c r="G23" s="593">
        <f>SUM(G20:G22)</f>
        <v>7</v>
      </c>
      <c r="H23" s="33">
        <f t="shared" si="3"/>
        <v>1.5</v>
      </c>
      <c r="I23" s="592">
        <f>SUM(I20:I22)</f>
        <v>4</v>
      </c>
      <c r="J23" s="33">
        <f t="shared" si="4"/>
        <v>0.9</v>
      </c>
      <c r="K23" s="593">
        <f>SUM(K20:K22)</f>
        <v>1</v>
      </c>
      <c r="L23" s="33">
        <f t="shared" si="5"/>
        <v>0.2</v>
      </c>
    </row>
    <row r="24" spans="1:12">
      <c r="A24" s="55" t="s">
        <v>105</v>
      </c>
      <c r="B24" s="639">
        <f t="shared" si="0"/>
        <v>39</v>
      </c>
      <c r="C24" s="591">
        <v>25</v>
      </c>
      <c r="D24" s="33">
        <f t="shared" si="1"/>
        <v>5.4</v>
      </c>
      <c r="E24" s="592">
        <v>12</v>
      </c>
      <c r="F24" s="33">
        <f t="shared" si="2"/>
        <v>2.6</v>
      </c>
      <c r="G24" s="593">
        <v>2</v>
      </c>
      <c r="H24" s="33">
        <f t="shared" si="3"/>
        <v>0.4</v>
      </c>
      <c r="I24" s="592">
        <v>0</v>
      </c>
      <c r="J24" s="33">
        <f t="shared" si="4"/>
        <v>0</v>
      </c>
      <c r="K24" s="593">
        <v>0</v>
      </c>
      <c r="L24" s="33">
        <f t="shared" si="5"/>
        <v>0</v>
      </c>
    </row>
    <row r="25" spans="1:12">
      <c r="A25" s="55" t="s">
        <v>220</v>
      </c>
      <c r="B25" s="639">
        <f t="shared" si="0"/>
        <v>183</v>
      </c>
      <c r="C25" s="591">
        <v>92</v>
      </c>
      <c r="D25" s="33">
        <f t="shared" si="1"/>
        <v>19.8</v>
      </c>
      <c r="E25" s="592">
        <v>69</v>
      </c>
      <c r="F25" s="33">
        <f t="shared" si="2"/>
        <v>14.8</v>
      </c>
      <c r="G25" s="593">
        <v>7</v>
      </c>
      <c r="H25" s="33">
        <f t="shared" si="3"/>
        <v>1.5</v>
      </c>
      <c r="I25" s="592">
        <v>9</v>
      </c>
      <c r="J25" s="33">
        <f t="shared" si="4"/>
        <v>1.9</v>
      </c>
      <c r="K25" s="593">
        <v>6</v>
      </c>
      <c r="L25" s="33">
        <f t="shared" si="5"/>
        <v>1.3</v>
      </c>
    </row>
    <row r="26" spans="1:12" s="79" customFormat="1" ht="31.5">
      <c r="A26" s="66" t="s">
        <v>450</v>
      </c>
      <c r="B26" s="639">
        <f t="shared" si="0"/>
        <v>1</v>
      </c>
      <c r="C26" s="502">
        <v>0</v>
      </c>
      <c r="D26" s="33">
        <f t="shared" si="1"/>
        <v>0</v>
      </c>
      <c r="E26" s="511">
        <v>1</v>
      </c>
      <c r="F26" s="33">
        <f t="shared" si="2"/>
        <v>0.2</v>
      </c>
      <c r="G26" s="498">
        <v>0</v>
      </c>
      <c r="H26" s="33">
        <f t="shared" si="3"/>
        <v>0</v>
      </c>
      <c r="I26" s="511">
        <v>0</v>
      </c>
      <c r="J26" s="33">
        <f t="shared" si="4"/>
        <v>0</v>
      </c>
      <c r="K26" s="498">
        <v>0</v>
      </c>
      <c r="L26" s="33">
        <f t="shared" si="5"/>
        <v>0</v>
      </c>
    </row>
    <row r="27" spans="1:12">
      <c r="A27" s="55" t="s">
        <v>196</v>
      </c>
      <c r="B27" s="639">
        <f>C27+E27+G27+I27+K27</f>
        <v>1</v>
      </c>
      <c r="C27" s="591">
        <v>0</v>
      </c>
      <c r="D27" s="33">
        <f t="shared" si="1"/>
        <v>0</v>
      </c>
      <c r="E27" s="592">
        <v>1</v>
      </c>
      <c r="F27" s="33">
        <f t="shared" si="2"/>
        <v>0.2</v>
      </c>
      <c r="G27" s="593">
        <v>0</v>
      </c>
      <c r="H27" s="33">
        <f t="shared" si="3"/>
        <v>0</v>
      </c>
      <c r="I27" s="592">
        <v>0</v>
      </c>
      <c r="J27" s="33">
        <f t="shared" si="4"/>
        <v>0</v>
      </c>
      <c r="K27" s="593">
        <v>0</v>
      </c>
      <c r="L27" s="33">
        <f t="shared" si="5"/>
        <v>0</v>
      </c>
    </row>
    <row r="28" spans="1:12">
      <c r="B28" s="639"/>
      <c r="C28" s="587"/>
      <c r="F28" s="33"/>
      <c r="H28" s="33"/>
      <c r="J28" s="33"/>
      <c r="L28" s="33"/>
    </row>
    <row r="29" spans="1:12">
      <c r="A29" s="51" t="s">
        <v>158</v>
      </c>
      <c r="B29" s="639"/>
      <c r="C29" s="587"/>
      <c r="F29" s="33"/>
      <c r="H29" s="33"/>
      <c r="J29" s="33"/>
      <c r="L29" s="33"/>
    </row>
    <row r="30" spans="1:12">
      <c r="A30" s="32" t="s">
        <v>113</v>
      </c>
      <c r="B30" s="639">
        <f>C30+E30+G30+I30+K30</f>
        <v>121</v>
      </c>
      <c r="C30" s="597">
        <v>66</v>
      </c>
      <c r="D30" s="33">
        <f>C30/$B$9%</f>
        <v>14.2</v>
      </c>
      <c r="E30" s="526">
        <v>40</v>
      </c>
      <c r="F30" s="33">
        <f>E30/$B$9%</f>
        <v>8.6</v>
      </c>
      <c r="G30" s="527">
        <v>6</v>
      </c>
      <c r="H30" s="33">
        <f>G30/$B$9%</f>
        <v>1.3</v>
      </c>
      <c r="I30" s="526">
        <v>3</v>
      </c>
      <c r="J30" s="33">
        <f>I30/$B$9%</f>
        <v>0.6</v>
      </c>
      <c r="K30" s="527">
        <v>6</v>
      </c>
      <c r="L30" s="33">
        <f>K30/$B$9%</f>
        <v>1.3</v>
      </c>
    </row>
    <row r="31" spans="1:12">
      <c r="A31" s="32" t="s">
        <v>453</v>
      </c>
      <c r="B31" s="639">
        <f>C31+E31+G31+I31+K31</f>
        <v>242</v>
      </c>
      <c r="C31" s="598">
        <v>117</v>
      </c>
      <c r="D31" s="33">
        <f>C31/$B$9%</f>
        <v>25.2</v>
      </c>
      <c r="E31" s="528">
        <v>102</v>
      </c>
      <c r="F31" s="33">
        <f>E31/$B$9%</f>
        <v>21.9</v>
      </c>
      <c r="G31" s="529">
        <v>8</v>
      </c>
      <c r="H31" s="33">
        <f>G31/$B$9%</f>
        <v>1.7</v>
      </c>
      <c r="I31" s="528">
        <v>12</v>
      </c>
      <c r="J31" s="33">
        <f>I31/$B$9%</f>
        <v>2.6</v>
      </c>
      <c r="K31" s="529">
        <v>3</v>
      </c>
      <c r="L31" s="33">
        <f>K31/$B$9%</f>
        <v>0.6</v>
      </c>
    </row>
    <row r="32" spans="1:12">
      <c r="A32" s="32" t="s">
        <v>454</v>
      </c>
      <c r="B32" s="639">
        <f>C32+E32+G32+I32+K32</f>
        <v>46</v>
      </c>
      <c r="C32" s="598">
        <v>29</v>
      </c>
      <c r="D32" s="33">
        <f>C32/$B$9%</f>
        <v>6.2</v>
      </c>
      <c r="E32" s="528">
        <v>13</v>
      </c>
      <c r="F32" s="33">
        <f>E32/$B$9%</f>
        <v>2.8</v>
      </c>
      <c r="G32" s="529">
        <v>4</v>
      </c>
      <c r="H32" s="33">
        <f>G32/$B$9%</f>
        <v>0.9</v>
      </c>
      <c r="I32" s="528">
        <v>0</v>
      </c>
      <c r="J32" s="33">
        <f>I32/$B$9%</f>
        <v>0</v>
      </c>
      <c r="K32" s="529">
        <v>0</v>
      </c>
      <c r="L32" s="33">
        <f>K32/$B$9%</f>
        <v>0</v>
      </c>
    </row>
    <row r="33" spans="1:16">
      <c r="B33" s="639"/>
      <c r="C33" s="587"/>
      <c r="F33" s="33"/>
      <c r="H33" s="33"/>
      <c r="J33" s="33"/>
      <c r="L33" s="33"/>
    </row>
    <row r="35" spans="1:16">
      <c r="A35" s="32" t="s">
        <v>413</v>
      </c>
      <c r="B35" s="67">
        <v>3.4000000000000002E-2</v>
      </c>
    </row>
    <row r="36" spans="1:16">
      <c r="A36" s="32" t="s">
        <v>414</v>
      </c>
      <c r="B36" s="67">
        <v>8.2000000000000003E-2</v>
      </c>
    </row>
    <row r="37" spans="1:16">
      <c r="A37" s="32" t="s">
        <v>439</v>
      </c>
      <c r="B37" s="67">
        <v>9.5000000000000001E-2</v>
      </c>
    </row>
    <row r="38" spans="1:16">
      <c r="A38" s="77"/>
      <c r="B38" s="482"/>
      <c r="C38" s="464"/>
      <c r="D38" s="71"/>
      <c r="E38" s="482"/>
      <c r="F38" s="464"/>
      <c r="G38" s="482"/>
      <c r="H38" s="464"/>
      <c r="I38" s="482"/>
      <c r="J38" s="464"/>
      <c r="K38" s="482"/>
      <c r="L38" s="464"/>
    </row>
    <row r="40" spans="1:16">
      <c r="A40" s="51" t="s">
        <v>465</v>
      </c>
    </row>
    <row r="42" spans="1:16" ht="30" customHeight="1">
      <c r="A42" s="603"/>
      <c r="B42" s="640"/>
      <c r="C42" s="934" t="s">
        <v>200</v>
      </c>
      <c r="D42" s="934"/>
      <c r="E42" s="933" t="s">
        <v>201</v>
      </c>
      <c r="F42" s="933"/>
      <c r="G42" s="936" t="s">
        <v>564</v>
      </c>
      <c r="H42" s="936"/>
      <c r="I42" s="933" t="s">
        <v>202</v>
      </c>
      <c r="J42" s="933"/>
      <c r="K42" s="933" t="s">
        <v>203</v>
      </c>
      <c r="L42" s="933"/>
    </row>
    <row r="43" spans="1:16" ht="31.5">
      <c r="A43" s="522"/>
      <c r="B43" s="620" t="s">
        <v>497</v>
      </c>
      <c r="C43" s="459" t="s">
        <v>410</v>
      </c>
      <c r="D43" s="641" t="s">
        <v>401</v>
      </c>
      <c r="E43" s="459" t="s">
        <v>410</v>
      </c>
      <c r="F43" s="459" t="s">
        <v>401</v>
      </c>
      <c r="G43" s="459" t="s">
        <v>410</v>
      </c>
      <c r="H43" s="459" t="s">
        <v>401</v>
      </c>
      <c r="I43" s="459" t="s">
        <v>410</v>
      </c>
      <c r="J43" s="459" t="s">
        <v>401</v>
      </c>
      <c r="K43" s="459" t="s">
        <v>410</v>
      </c>
      <c r="L43" s="459" t="s">
        <v>401</v>
      </c>
    </row>
    <row r="44" spans="1:16">
      <c r="A44" s="85" t="s">
        <v>114</v>
      </c>
      <c r="B44" s="475">
        <v>464</v>
      </c>
      <c r="C44" s="64">
        <v>171</v>
      </c>
      <c r="D44" s="474">
        <v>36.9</v>
      </c>
      <c r="E44" s="475">
        <v>134</v>
      </c>
      <c r="F44" s="474">
        <v>28.9</v>
      </c>
      <c r="G44" s="475">
        <v>28</v>
      </c>
      <c r="H44" s="474">
        <v>6</v>
      </c>
      <c r="I44" s="475">
        <v>3</v>
      </c>
      <c r="J44" s="474">
        <v>0.6</v>
      </c>
      <c r="K44" s="475">
        <v>5</v>
      </c>
      <c r="L44" s="474">
        <v>1.1000000000000001</v>
      </c>
      <c r="O44" s="390"/>
      <c r="P44" s="390"/>
    </row>
    <row r="45" spans="1:16">
      <c r="F45" s="33"/>
      <c r="H45" s="33"/>
      <c r="J45" s="33"/>
      <c r="L45" s="33"/>
    </row>
    <row r="46" spans="1:16">
      <c r="A46" s="51" t="s">
        <v>228</v>
      </c>
      <c r="F46" s="33"/>
      <c r="H46" s="33"/>
      <c r="J46" s="33"/>
      <c r="L46" s="33"/>
    </row>
    <row r="47" spans="1:16">
      <c r="A47" s="32" t="s">
        <v>563</v>
      </c>
      <c r="B47" s="639">
        <f>C47+E47+G47+I47+K47</f>
        <v>64</v>
      </c>
      <c r="C47" s="502">
        <v>28</v>
      </c>
      <c r="D47" s="33">
        <f>C47/$B$44%</f>
        <v>6</v>
      </c>
      <c r="E47" s="592">
        <v>27</v>
      </c>
      <c r="F47" s="33">
        <f>E47/$B$44%</f>
        <v>5.8</v>
      </c>
      <c r="G47" s="593">
        <v>7</v>
      </c>
      <c r="H47" s="33">
        <f>G47/$B$44%</f>
        <v>1.5</v>
      </c>
      <c r="I47" s="592">
        <v>2</v>
      </c>
      <c r="J47" s="33">
        <f>I47/$B$44%</f>
        <v>0.4</v>
      </c>
      <c r="K47" s="593">
        <v>0</v>
      </c>
      <c r="L47" s="33">
        <f>K47/$B$44%</f>
        <v>0</v>
      </c>
    </row>
    <row r="48" spans="1:16">
      <c r="A48" s="32" t="s">
        <v>106</v>
      </c>
      <c r="B48" s="639">
        <f>C48+E48+G48+I48+K48</f>
        <v>110</v>
      </c>
      <c r="C48" s="505">
        <v>65</v>
      </c>
      <c r="D48" s="33">
        <f>C48/$B$44%</f>
        <v>14</v>
      </c>
      <c r="E48" s="623">
        <v>36</v>
      </c>
      <c r="F48" s="33">
        <f>E48/$B$44%</f>
        <v>7.8</v>
      </c>
      <c r="G48" s="624">
        <v>7</v>
      </c>
      <c r="H48" s="33">
        <f>G48/$B$44%</f>
        <v>1.5</v>
      </c>
      <c r="I48" s="623">
        <v>0</v>
      </c>
      <c r="J48" s="33">
        <f>I48/$B$44%</f>
        <v>0</v>
      </c>
      <c r="K48" s="624">
        <v>2</v>
      </c>
      <c r="L48" s="33">
        <f>K48/$B$44%</f>
        <v>0.4</v>
      </c>
    </row>
    <row r="49" spans="1:12">
      <c r="A49" s="32" t="s">
        <v>157</v>
      </c>
      <c r="B49" s="639">
        <f>C49+E49+G49+I49+K49</f>
        <v>167</v>
      </c>
      <c r="C49" s="502">
        <v>78</v>
      </c>
      <c r="D49" s="33">
        <f>C49/$B$44%</f>
        <v>16.8</v>
      </c>
      <c r="E49" s="592">
        <v>71</v>
      </c>
      <c r="F49" s="33">
        <f>E49/$B$44%</f>
        <v>15.3</v>
      </c>
      <c r="G49" s="593">
        <v>14</v>
      </c>
      <c r="H49" s="33">
        <f>G49/$B$44%</f>
        <v>3</v>
      </c>
      <c r="I49" s="592">
        <v>1</v>
      </c>
      <c r="J49" s="33">
        <f>I49/$B$44%</f>
        <v>0.2</v>
      </c>
      <c r="K49" s="593">
        <v>3</v>
      </c>
      <c r="L49" s="33">
        <f>K49/$B$44%</f>
        <v>0.6</v>
      </c>
    </row>
    <row r="50" spans="1:12">
      <c r="C50" s="65"/>
      <c r="F50" s="33"/>
      <c r="H50" s="33"/>
      <c r="J50" s="33"/>
      <c r="L50" s="33"/>
    </row>
    <row r="51" spans="1:12">
      <c r="A51" s="51" t="s">
        <v>167</v>
      </c>
      <c r="C51" s="65"/>
      <c r="F51" s="33"/>
      <c r="H51" s="33"/>
      <c r="J51" s="33"/>
      <c r="L51" s="33"/>
    </row>
    <row r="52" spans="1:12">
      <c r="A52" s="615" t="s">
        <v>455</v>
      </c>
      <c r="B52" s="639">
        <f t="shared" ref="B52:B62" si="6">C52+E52+G52+I52+K52</f>
        <v>48</v>
      </c>
      <c r="C52" s="588">
        <v>31</v>
      </c>
      <c r="D52" s="33">
        <f t="shared" ref="D52:D62" si="7">C52/$B$44%</f>
        <v>6.7</v>
      </c>
      <c r="E52" s="589">
        <v>12</v>
      </c>
      <c r="F52" s="509">
        <f t="shared" ref="F52:F62" si="8">E52/$B$44%</f>
        <v>2.6</v>
      </c>
      <c r="G52" s="590">
        <v>2</v>
      </c>
      <c r="H52" s="509">
        <f t="shared" ref="H52:H62" si="9">G52/$B$44%</f>
        <v>0.4</v>
      </c>
      <c r="I52" s="589">
        <v>0</v>
      </c>
      <c r="J52" s="509">
        <f t="shared" ref="J52:J62" si="10">I52/$B$44%</f>
        <v>0</v>
      </c>
      <c r="K52" s="590">
        <v>3</v>
      </c>
      <c r="L52" s="509">
        <f t="shared" ref="L52:L62" si="11">K52/$B$44%</f>
        <v>0.6</v>
      </c>
    </row>
    <row r="53" spans="1:12" s="79" customFormat="1" ht="31.5">
      <c r="A53" s="494" t="s">
        <v>456</v>
      </c>
      <c r="B53" s="639">
        <f t="shared" si="6"/>
        <v>2</v>
      </c>
      <c r="C53" s="512">
        <v>0</v>
      </c>
      <c r="D53" s="509">
        <f t="shared" si="7"/>
        <v>0</v>
      </c>
      <c r="E53" s="513">
        <v>2</v>
      </c>
      <c r="F53" s="509">
        <f t="shared" si="8"/>
        <v>0.4</v>
      </c>
      <c r="G53" s="514">
        <v>0</v>
      </c>
      <c r="H53" s="509">
        <f t="shared" si="9"/>
        <v>0</v>
      </c>
      <c r="I53" s="513">
        <v>0</v>
      </c>
      <c r="J53" s="509">
        <f t="shared" si="10"/>
        <v>0</v>
      </c>
      <c r="K53" s="514">
        <v>0</v>
      </c>
      <c r="L53" s="509">
        <f t="shared" si="11"/>
        <v>0</v>
      </c>
    </row>
    <row r="54" spans="1:12">
      <c r="A54" s="57" t="s">
        <v>457</v>
      </c>
      <c r="B54" s="639">
        <f t="shared" si="6"/>
        <v>50</v>
      </c>
      <c r="C54" s="591">
        <f>SUM(C52:C53)</f>
        <v>31</v>
      </c>
      <c r="D54" s="33">
        <f t="shared" si="7"/>
        <v>6.7</v>
      </c>
      <c r="E54" s="592">
        <f>SUM(E52:E53)</f>
        <v>14</v>
      </c>
      <c r="F54" s="33">
        <f t="shared" si="8"/>
        <v>3</v>
      </c>
      <c r="G54" s="593">
        <f>SUM(G52:G53)</f>
        <v>2</v>
      </c>
      <c r="H54" s="33">
        <f t="shared" si="9"/>
        <v>0.4</v>
      </c>
      <c r="I54" s="592">
        <f>SUM(I52:I53)</f>
        <v>0</v>
      </c>
      <c r="J54" s="33">
        <f t="shared" si="10"/>
        <v>0</v>
      </c>
      <c r="K54" s="593">
        <f>SUM(K52:K53)</f>
        <v>3</v>
      </c>
      <c r="L54" s="33">
        <f t="shared" si="11"/>
        <v>0.6</v>
      </c>
    </row>
    <row r="55" spans="1:12">
      <c r="A55" s="496" t="s">
        <v>459</v>
      </c>
      <c r="B55" s="639">
        <f t="shared" si="6"/>
        <v>69</v>
      </c>
      <c r="C55" s="594">
        <v>34</v>
      </c>
      <c r="D55" s="509">
        <f t="shared" si="7"/>
        <v>7.3</v>
      </c>
      <c r="E55" s="595">
        <v>26</v>
      </c>
      <c r="F55" s="509">
        <f t="shared" si="8"/>
        <v>5.6</v>
      </c>
      <c r="G55" s="596">
        <v>8</v>
      </c>
      <c r="H55" s="509">
        <f t="shared" si="9"/>
        <v>1.7</v>
      </c>
      <c r="I55" s="595">
        <v>1</v>
      </c>
      <c r="J55" s="509">
        <f t="shared" si="10"/>
        <v>0.2</v>
      </c>
      <c r="K55" s="596">
        <v>0</v>
      </c>
      <c r="L55" s="509">
        <f t="shared" si="11"/>
        <v>0</v>
      </c>
    </row>
    <row r="56" spans="1:12">
      <c r="A56" s="496" t="s">
        <v>460</v>
      </c>
      <c r="B56" s="639">
        <f t="shared" si="6"/>
        <v>3</v>
      </c>
      <c r="C56" s="594">
        <v>2</v>
      </c>
      <c r="D56" s="509">
        <f t="shared" si="7"/>
        <v>0.4</v>
      </c>
      <c r="E56" s="595">
        <v>1</v>
      </c>
      <c r="F56" s="509">
        <f t="shared" si="8"/>
        <v>0.2</v>
      </c>
      <c r="G56" s="596">
        <v>0</v>
      </c>
      <c r="H56" s="509">
        <f t="shared" si="9"/>
        <v>0</v>
      </c>
      <c r="I56" s="595">
        <v>0</v>
      </c>
      <c r="J56" s="509">
        <f t="shared" si="10"/>
        <v>0</v>
      </c>
      <c r="K56" s="596">
        <v>0</v>
      </c>
      <c r="L56" s="509">
        <f t="shared" si="11"/>
        <v>0</v>
      </c>
    </row>
    <row r="57" spans="1:12">
      <c r="A57" s="615" t="s">
        <v>461</v>
      </c>
      <c r="B57" s="639">
        <f t="shared" si="6"/>
        <v>14</v>
      </c>
      <c r="C57" s="594">
        <v>7</v>
      </c>
      <c r="D57" s="509">
        <f t="shared" si="7"/>
        <v>1.5</v>
      </c>
      <c r="E57" s="595">
        <v>6</v>
      </c>
      <c r="F57" s="509">
        <f t="shared" si="8"/>
        <v>1.3</v>
      </c>
      <c r="G57" s="596">
        <v>1</v>
      </c>
      <c r="H57" s="509">
        <f t="shared" si="9"/>
        <v>0.2</v>
      </c>
      <c r="I57" s="595">
        <v>0</v>
      </c>
      <c r="J57" s="509">
        <f t="shared" si="10"/>
        <v>0</v>
      </c>
      <c r="K57" s="596">
        <v>0</v>
      </c>
      <c r="L57" s="509">
        <f t="shared" si="11"/>
        <v>0</v>
      </c>
    </row>
    <row r="58" spans="1:12">
      <c r="A58" s="55" t="s">
        <v>458</v>
      </c>
      <c r="B58" s="639">
        <f t="shared" si="6"/>
        <v>86</v>
      </c>
      <c r="C58" s="591">
        <f>SUM(C55:C57)</f>
        <v>43</v>
      </c>
      <c r="D58" s="33">
        <f t="shared" si="7"/>
        <v>9.3000000000000007</v>
      </c>
      <c r="E58" s="592">
        <f>SUM(E55:E57)</f>
        <v>33</v>
      </c>
      <c r="F58" s="33">
        <f t="shared" si="8"/>
        <v>7.1</v>
      </c>
      <c r="G58" s="593">
        <f>SUM(G55:G57)</f>
        <v>9</v>
      </c>
      <c r="H58" s="33">
        <f t="shared" si="9"/>
        <v>1.9</v>
      </c>
      <c r="I58" s="592">
        <f>SUM(I55:I57)</f>
        <v>1</v>
      </c>
      <c r="J58" s="33">
        <f t="shared" si="10"/>
        <v>0.2</v>
      </c>
      <c r="K58" s="593">
        <f>SUM(K55:K57)</f>
        <v>0</v>
      </c>
      <c r="L58" s="33">
        <f t="shared" si="11"/>
        <v>0</v>
      </c>
    </row>
    <row r="59" spans="1:12">
      <c r="A59" s="55" t="s">
        <v>105</v>
      </c>
      <c r="B59" s="639">
        <f t="shared" si="6"/>
        <v>30</v>
      </c>
      <c r="C59" s="591">
        <v>18</v>
      </c>
      <c r="D59" s="33">
        <f t="shared" si="7"/>
        <v>3.9</v>
      </c>
      <c r="E59" s="592">
        <v>11</v>
      </c>
      <c r="F59" s="33">
        <f t="shared" si="8"/>
        <v>2.4</v>
      </c>
      <c r="G59" s="593">
        <v>1</v>
      </c>
      <c r="H59" s="33">
        <f t="shared" si="9"/>
        <v>0.2</v>
      </c>
      <c r="I59" s="592">
        <v>0</v>
      </c>
      <c r="J59" s="33">
        <f t="shared" si="10"/>
        <v>0</v>
      </c>
      <c r="K59" s="593">
        <v>0</v>
      </c>
      <c r="L59" s="33">
        <f t="shared" si="11"/>
        <v>0</v>
      </c>
    </row>
    <row r="60" spans="1:12">
      <c r="A60" s="55" t="s">
        <v>220</v>
      </c>
      <c r="B60" s="639">
        <f t="shared" si="6"/>
        <v>171</v>
      </c>
      <c r="C60" s="591">
        <v>79</v>
      </c>
      <c r="D60" s="33">
        <f t="shared" si="7"/>
        <v>17</v>
      </c>
      <c r="E60" s="592">
        <v>72</v>
      </c>
      <c r="F60" s="33">
        <f t="shared" si="8"/>
        <v>15.5</v>
      </c>
      <c r="G60" s="593">
        <v>16</v>
      </c>
      <c r="H60" s="33">
        <f t="shared" si="9"/>
        <v>3.4</v>
      </c>
      <c r="I60" s="592">
        <v>2</v>
      </c>
      <c r="J60" s="33">
        <f t="shared" si="10"/>
        <v>0.4</v>
      </c>
      <c r="K60" s="593">
        <v>2</v>
      </c>
      <c r="L60" s="33">
        <f t="shared" si="11"/>
        <v>0.4</v>
      </c>
    </row>
    <row r="61" spans="1:12" s="79" customFormat="1" ht="31.5">
      <c r="A61" s="66" t="s">
        <v>450</v>
      </c>
      <c r="B61" s="639">
        <f t="shared" si="6"/>
        <v>1</v>
      </c>
      <c r="C61" s="502">
        <v>0</v>
      </c>
      <c r="D61" s="33">
        <f t="shared" si="7"/>
        <v>0</v>
      </c>
      <c r="E61" s="511">
        <v>1</v>
      </c>
      <c r="F61" s="33">
        <f t="shared" si="8"/>
        <v>0.2</v>
      </c>
      <c r="G61" s="498">
        <v>0</v>
      </c>
      <c r="H61" s="33">
        <f t="shared" si="9"/>
        <v>0</v>
      </c>
      <c r="I61" s="511">
        <v>0</v>
      </c>
      <c r="J61" s="33">
        <f t="shared" si="10"/>
        <v>0</v>
      </c>
      <c r="K61" s="498">
        <v>0</v>
      </c>
      <c r="L61" s="33">
        <f t="shared" si="11"/>
        <v>0</v>
      </c>
    </row>
    <row r="62" spans="1:12">
      <c r="A62" s="55" t="s">
        <v>196</v>
      </c>
      <c r="B62" s="639">
        <f t="shared" si="6"/>
        <v>1</v>
      </c>
      <c r="C62" s="591">
        <v>0</v>
      </c>
      <c r="D62" s="33">
        <f t="shared" si="7"/>
        <v>0</v>
      </c>
      <c r="E62" s="592">
        <v>1</v>
      </c>
      <c r="F62" s="33">
        <f t="shared" si="8"/>
        <v>0.2</v>
      </c>
      <c r="G62" s="593">
        <v>0</v>
      </c>
      <c r="H62" s="33">
        <f t="shared" si="9"/>
        <v>0</v>
      </c>
      <c r="I62" s="592">
        <v>0</v>
      </c>
      <c r="J62" s="33">
        <f t="shared" si="10"/>
        <v>0</v>
      </c>
      <c r="K62" s="593">
        <v>0</v>
      </c>
      <c r="L62" s="33">
        <f t="shared" si="11"/>
        <v>0</v>
      </c>
    </row>
    <row r="63" spans="1:12">
      <c r="A63" s="51"/>
      <c r="F63" s="33"/>
      <c r="H63" s="33"/>
      <c r="J63" s="33"/>
      <c r="L63" s="33"/>
    </row>
    <row r="64" spans="1:12">
      <c r="A64" s="51" t="s">
        <v>158</v>
      </c>
      <c r="F64" s="33"/>
      <c r="H64" s="33"/>
      <c r="J64" s="33"/>
      <c r="L64" s="33"/>
    </row>
    <row r="65" spans="1:14">
      <c r="A65" s="32" t="s">
        <v>113</v>
      </c>
      <c r="B65" s="639">
        <f>C65+E65+G65+I65+K65</f>
        <v>102</v>
      </c>
      <c r="C65" s="597">
        <v>59</v>
      </c>
      <c r="D65" s="33">
        <f>C65/$B$44%</f>
        <v>12.7</v>
      </c>
      <c r="E65" s="526">
        <v>26</v>
      </c>
      <c r="F65" s="33">
        <f>E65/$B$44%</f>
        <v>5.6</v>
      </c>
      <c r="G65" s="527">
        <v>12</v>
      </c>
      <c r="H65" s="33">
        <f>G65/$B$44%</f>
        <v>2.6</v>
      </c>
      <c r="I65" s="526">
        <v>1</v>
      </c>
      <c r="J65" s="33">
        <f>I65/$B$44%</f>
        <v>0.2</v>
      </c>
      <c r="K65" s="527">
        <v>4</v>
      </c>
      <c r="L65" s="33">
        <f>K65/$B$44%</f>
        <v>0.9</v>
      </c>
    </row>
    <row r="66" spans="1:14">
      <c r="A66" s="32" t="s">
        <v>453</v>
      </c>
      <c r="B66" s="639">
        <f>C66+E66+G66+I66+K66</f>
        <v>195</v>
      </c>
      <c r="C66" s="598">
        <v>90</v>
      </c>
      <c r="D66" s="33">
        <f>C66/$B$44%</f>
        <v>19.399999999999999</v>
      </c>
      <c r="E66" s="528">
        <v>90</v>
      </c>
      <c r="F66" s="33">
        <f>E66/$B$44%</f>
        <v>19.399999999999999</v>
      </c>
      <c r="G66" s="529">
        <v>13</v>
      </c>
      <c r="H66" s="33">
        <f>G66/$B$44%</f>
        <v>2.8</v>
      </c>
      <c r="I66" s="528">
        <v>1</v>
      </c>
      <c r="J66" s="33">
        <f>I66/$B$44%</f>
        <v>0.2</v>
      </c>
      <c r="K66" s="529">
        <v>1</v>
      </c>
      <c r="L66" s="33">
        <f>K66/$B$44%</f>
        <v>0.2</v>
      </c>
    </row>
    <row r="67" spans="1:14">
      <c r="A67" s="32" t="s">
        <v>454</v>
      </c>
      <c r="B67" s="639">
        <f>C67+E67+G67+I67+K67</f>
        <v>42</v>
      </c>
      <c r="C67" s="598">
        <v>22</v>
      </c>
      <c r="D67" s="33">
        <f>C67/$B$44%</f>
        <v>4.7</v>
      </c>
      <c r="E67" s="528">
        <v>16</v>
      </c>
      <c r="F67" s="33">
        <f>E67/$B$44%</f>
        <v>3.4</v>
      </c>
      <c r="G67" s="529">
        <v>3</v>
      </c>
      <c r="H67" s="33">
        <f>G67/$B$44%</f>
        <v>0.6</v>
      </c>
      <c r="I67" s="528">
        <v>1</v>
      </c>
      <c r="J67" s="33">
        <f>I67/$B$44%</f>
        <v>0.2</v>
      </c>
      <c r="K67" s="529">
        <v>0</v>
      </c>
      <c r="L67" s="33">
        <f>K67/$B$44%</f>
        <v>0</v>
      </c>
    </row>
    <row r="70" spans="1:14">
      <c r="A70" s="32" t="s">
        <v>415</v>
      </c>
      <c r="B70" s="72">
        <v>2.5999999999999999E-2</v>
      </c>
    </row>
    <row r="71" spans="1:14">
      <c r="A71" s="32" t="s">
        <v>416</v>
      </c>
      <c r="B71" s="72">
        <v>0.23899999999999999</v>
      </c>
    </row>
    <row r="72" spans="1:14">
      <c r="A72" s="32" t="s">
        <v>417</v>
      </c>
      <c r="B72" s="72">
        <v>9.7000000000000003E-2</v>
      </c>
    </row>
    <row r="73" spans="1:14">
      <c r="A73" s="77"/>
      <c r="B73" s="482"/>
      <c r="C73" s="464"/>
      <c r="D73" s="71"/>
      <c r="E73" s="482"/>
      <c r="F73" s="464"/>
      <c r="G73" s="482"/>
      <c r="H73" s="464"/>
      <c r="I73" s="482"/>
      <c r="J73" s="464"/>
      <c r="K73" s="482"/>
      <c r="L73" s="464"/>
    </row>
    <row r="75" spans="1:14">
      <c r="A75" s="51" t="s">
        <v>466</v>
      </c>
    </row>
    <row r="77" spans="1:14" ht="21.95" customHeight="1">
      <c r="A77" s="603"/>
      <c r="B77" s="640"/>
      <c r="C77" s="934" t="s">
        <v>200</v>
      </c>
      <c r="D77" s="934"/>
      <c r="E77" s="933" t="s">
        <v>201</v>
      </c>
      <c r="F77" s="933"/>
      <c r="G77" s="936" t="s">
        <v>564</v>
      </c>
      <c r="H77" s="936"/>
      <c r="I77" s="933" t="s">
        <v>202</v>
      </c>
      <c r="J77" s="933"/>
      <c r="K77" s="933" t="s">
        <v>203</v>
      </c>
      <c r="L77" s="933"/>
    </row>
    <row r="78" spans="1:14" ht="31.5">
      <c r="A78" s="522"/>
      <c r="B78" s="620" t="s">
        <v>497</v>
      </c>
      <c r="C78" s="459" t="s">
        <v>410</v>
      </c>
      <c r="D78" s="641" t="s">
        <v>401</v>
      </c>
      <c r="E78" s="459" t="s">
        <v>410</v>
      </c>
      <c r="F78" s="459" t="s">
        <v>401</v>
      </c>
      <c r="G78" s="459" t="s">
        <v>410</v>
      </c>
      <c r="H78" s="459" t="s">
        <v>401</v>
      </c>
      <c r="I78" s="459" t="s">
        <v>410</v>
      </c>
      <c r="J78" s="459" t="s">
        <v>401</v>
      </c>
      <c r="K78" s="459" t="s">
        <v>410</v>
      </c>
      <c r="L78" s="459" t="s">
        <v>401</v>
      </c>
    </row>
    <row r="79" spans="1:14">
      <c r="A79" s="85" t="s">
        <v>114</v>
      </c>
      <c r="B79" s="475">
        <v>463</v>
      </c>
      <c r="C79" s="64">
        <v>173</v>
      </c>
      <c r="D79" s="474">
        <v>37.4</v>
      </c>
      <c r="E79" s="475">
        <v>142</v>
      </c>
      <c r="F79" s="474">
        <v>30.7</v>
      </c>
      <c r="G79" s="475">
        <v>24</v>
      </c>
      <c r="H79" s="474">
        <v>5.2</v>
      </c>
      <c r="I79" s="475">
        <v>6</v>
      </c>
      <c r="J79" s="474">
        <v>1.3</v>
      </c>
      <c r="K79" s="475">
        <v>6</v>
      </c>
      <c r="L79" s="474">
        <v>1.3</v>
      </c>
      <c r="N79" s="390"/>
    </row>
    <row r="80" spans="1:14">
      <c r="F80" s="33"/>
      <c r="H80" s="33"/>
      <c r="J80" s="33"/>
      <c r="L80" s="33"/>
    </row>
    <row r="81" spans="1:12">
      <c r="A81" s="51" t="s">
        <v>228</v>
      </c>
      <c r="F81" s="33"/>
      <c r="H81" s="33"/>
      <c r="J81" s="33"/>
      <c r="L81" s="33"/>
    </row>
    <row r="82" spans="1:12">
      <c r="A82" s="32" t="s">
        <v>563</v>
      </c>
      <c r="B82" s="639">
        <f>C82+E82+G82+I82+K82</f>
        <v>68</v>
      </c>
      <c r="C82" s="502">
        <v>28</v>
      </c>
      <c r="D82" s="33">
        <f>C82/$B$79%</f>
        <v>6</v>
      </c>
      <c r="E82" s="592">
        <v>30</v>
      </c>
      <c r="F82" s="33">
        <f>E82/$B$79%</f>
        <v>6.5</v>
      </c>
      <c r="G82" s="593">
        <v>7</v>
      </c>
      <c r="H82" s="33">
        <f>G82/$B$79%</f>
        <v>1.5</v>
      </c>
      <c r="I82" s="592">
        <v>2</v>
      </c>
      <c r="J82" s="33">
        <f>I82/$B$79%</f>
        <v>0.4</v>
      </c>
      <c r="K82" s="593">
        <v>1</v>
      </c>
      <c r="L82" s="33">
        <f>K82/$B$79%</f>
        <v>0.2</v>
      </c>
    </row>
    <row r="83" spans="1:12">
      <c r="A83" s="32" t="s">
        <v>106</v>
      </c>
      <c r="B83" s="639">
        <f>C83+E83+G83+I83+K83</f>
        <v>112</v>
      </c>
      <c r="C83" s="505">
        <v>66</v>
      </c>
      <c r="D83" s="33">
        <f>C83/$B$79%</f>
        <v>14.3</v>
      </c>
      <c r="E83" s="623">
        <v>39</v>
      </c>
      <c r="F83" s="33">
        <f>E83/$B$79%</f>
        <v>8.4</v>
      </c>
      <c r="G83" s="624">
        <v>5</v>
      </c>
      <c r="H83" s="33">
        <f>G83/$B$79%</f>
        <v>1.1000000000000001</v>
      </c>
      <c r="I83" s="623">
        <v>0</v>
      </c>
      <c r="J83" s="33">
        <f>I83/$B$79%</f>
        <v>0</v>
      </c>
      <c r="K83" s="624">
        <v>2</v>
      </c>
      <c r="L83" s="33">
        <f>K83/$B$79%</f>
        <v>0.4</v>
      </c>
    </row>
    <row r="84" spans="1:12">
      <c r="A84" s="32" t="s">
        <v>157</v>
      </c>
      <c r="C84" s="502">
        <v>79</v>
      </c>
      <c r="D84" s="33">
        <f>C84/$B$79%</f>
        <v>17.100000000000001</v>
      </c>
      <c r="E84" s="592">
        <v>73</v>
      </c>
      <c r="F84" s="33">
        <f>E84/$B$79%</f>
        <v>15.8</v>
      </c>
      <c r="G84" s="593">
        <v>12</v>
      </c>
      <c r="H84" s="33">
        <f>G84/$B$79%</f>
        <v>2.6</v>
      </c>
      <c r="I84" s="592">
        <v>4</v>
      </c>
      <c r="J84" s="33">
        <f>I84/$B$79%</f>
        <v>0.9</v>
      </c>
      <c r="K84" s="593">
        <v>3</v>
      </c>
      <c r="L84" s="33">
        <f>K84/$B$79%</f>
        <v>0.6</v>
      </c>
    </row>
    <row r="85" spans="1:12">
      <c r="B85" s="639">
        <f>C85+E85+G85+I85+K85</f>
        <v>0</v>
      </c>
      <c r="C85" s="65"/>
      <c r="F85" s="33"/>
      <c r="H85" s="33"/>
      <c r="J85" s="33"/>
      <c r="L85" s="33"/>
    </row>
    <row r="86" spans="1:12">
      <c r="A86" s="51" t="s">
        <v>167</v>
      </c>
      <c r="C86" s="65"/>
      <c r="F86" s="33"/>
      <c r="H86" s="33"/>
      <c r="J86" s="33"/>
      <c r="L86" s="33"/>
    </row>
    <row r="87" spans="1:12">
      <c r="A87" s="615" t="s">
        <v>455</v>
      </c>
      <c r="B87" s="639">
        <f t="shared" ref="B87:B96" si="12">C87+E87+G87+I87+K87</f>
        <v>50</v>
      </c>
      <c r="C87" s="588">
        <v>33</v>
      </c>
      <c r="D87" s="509">
        <f t="shared" ref="D87:D97" si="13">C87/$B$79%</f>
        <v>7.1</v>
      </c>
      <c r="E87" s="589">
        <v>13</v>
      </c>
      <c r="F87" s="509">
        <f t="shared" ref="F87:F97" si="14">E87/$B$79%</f>
        <v>2.8</v>
      </c>
      <c r="G87" s="590">
        <v>1</v>
      </c>
      <c r="H87" s="509">
        <f t="shared" ref="H87:H97" si="15">G87/$B$79%</f>
        <v>0.2</v>
      </c>
      <c r="I87" s="589">
        <v>0</v>
      </c>
      <c r="J87" s="509">
        <f t="shared" ref="J87:J97" si="16">I87/$B$79%</f>
        <v>0</v>
      </c>
      <c r="K87" s="590">
        <v>3</v>
      </c>
      <c r="L87" s="509">
        <f t="shared" ref="L87:L97" si="17">K87/$B$79%</f>
        <v>0.6</v>
      </c>
    </row>
    <row r="88" spans="1:12" s="79" customFormat="1" ht="31.5">
      <c r="A88" s="494" t="s">
        <v>456</v>
      </c>
      <c r="B88" s="639">
        <f t="shared" si="12"/>
        <v>2</v>
      </c>
      <c r="C88" s="512">
        <v>0</v>
      </c>
      <c r="D88" s="509">
        <f t="shared" si="13"/>
        <v>0</v>
      </c>
      <c r="E88" s="513">
        <v>2</v>
      </c>
      <c r="F88" s="509">
        <f t="shared" si="14"/>
        <v>0.4</v>
      </c>
      <c r="G88" s="514">
        <v>0</v>
      </c>
      <c r="H88" s="509">
        <f t="shared" si="15"/>
        <v>0</v>
      </c>
      <c r="I88" s="513">
        <v>0</v>
      </c>
      <c r="J88" s="509">
        <f t="shared" si="16"/>
        <v>0</v>
      </c>
      <c r="K88" s="514">
        <v>0</v>
      </c>
      <c r="L88" s="509">
        <f t="shared" si="17"/>
        <v>0</v>
      </c>
    </row>
    <row r="89" spans="1:12">
      <c r="A89" s="57" t="s">
        <v>457</v>
      </c>
      <c r="B89" s="639">
        <f t="shared" si="12"/>
        <v>52</v>
      </c>
      <c r="C89" s="591">
        <f>SUM(C87:C88)</f>
        <v>33</v>
      </c>
      <c r="D89" s="33">
        <f t="shared" si="13"/>
        <v>7.1</v>
      </c>
      <c r="E89" s="592">
        <f>SUM(E87:E88)</f>
        <v>15</v>
      </c>
      <c r="F89" s="33">
        <f t="shared" si="14"/>
        <v>3.2</v>
      </c>
      <c r="G89" s="593">
        <f>SUM(G87:G88)</f>
        <v>1</v>
      </c>
      <c r="H89" s="33">
        <f t="shared" si="15"/>
        <v>0.2</v>
      </c>
      <c r="I89" s="592">
        <f>SUM(I87:I88)</f>
        <v>0</v>
      </c>
      <c r="J89" s="33">
        <f t="shared" si="16"/>
        <v>0</v>
      </c>
      <c r="K89" s="593">
        <f>SUM(K87:K88)</f>
        <v>3</v>
      </c>
      <c r="L89" s="33">
        <f t="shared" si="17"/>
        <v>0.6</v>
      </c>
    </row>
    <row r="90" spans="1:12">
      <c r="A90" s="496" t="s">
        <v>459</v>
      </c>
      <c r="B90" s="639">
        <f t="shared" si="12"/>
        <v>70</v>
      </c>
      <c r="C90" s="594">
        <v>31</v>
      </c>
      <c r="D90" s="509">
        <f t="shared" si="13"/>
        <v>6.7</v>
      </c>
      <c r="E90" s="595">
        <v>29</v>
      </c>
      <c r="F90" s="509">
        <f t="shared" si="14"/>
        <v>6.3</v>
      </c>
      <c r="G90" s="596">
        <v>6</v>
      </c>
      <c r="H90" s="509">
        <f t="shared" si="15"/>
        <v>1.3</v>
      </c>
      <c r="I90" s="595">
        <v>4</v>
      </c>
      <c r="J90" s="509">
        <f t="shared" si="16"/>
        <v>0.9</v>
      </c>
      <c r="K90" s="596">
        <v>0</v>
      </c>
      <c r="L90" s="509">
        <f t="shared" si="17"/>
        <v>0</v>
      </c>
    </row>
    <row r="91" spans="1:12">
      <c r="A91" s="496" t="s">
        <v>460</v>
      </c>
      <c r="B91" s="639">
        <f t="shared" si="12"/>
        <v>3</v>
      </c>
      <c r="C91" s="594">
        <v>2</v>
      </c>
      <c r="D91" s="509">
        <f t="shared" si="13"/>
        <v>0.4</v>
      </c>
      <c r="E91" s="595">
        <v>1</v>
      </c>
      <c r="F91" s="509">
        <f t="shared" si="14"/>
        <v>0.2</v>
      </c>
      <c r="G91" s="596">
        <v>0</v>
      </c>
      <c r="H91" s="509">
        <f t="shared" si="15"/>
        <v>0</v>
      </c>
      <c r="I91" s="595">
        <v>0</v>
      </c>
      <c r="J91" s="509">
        <f t="shared" si="16"/>
        <v>0</v>
      </c>
      <c r="K91" s="596">
        <v>0</v>
      </c>
      <c r="L91" s="509">
        <f t="shared" si="17"/>
        <v>0</v>
      </c>
    </row>
    <row r="92" spans="1:12">
      <c r="A92" s="615" t="s">
        <v>461</v>
      </c>
      <c r="B92" s="639">
        <f t="shared" si="12"/>
        <v>15</v>
      </c>
      <c r="C92" s="594">
        <v>8</v>
      </c>
      <c r="D92" s="509">
        <f t="shared" si="13"/>
        <v>1.7</v>
      </c>
      <c r="E92" s="595">
        <v>5</v>
      </c>
      <c r="F92" s="509">
        <f t="shared" si="14"/>
        <v>1.1000000000000001</v>
      </c>
      <c r="G92" s="596">
        <v>2</v>
      </c>
      <c r="H92" s="509">
        <f t="shared" si="15"/>
        <v>0.4</v>
      </c>
      <c r="I92" s="595">
        <v>0</v>
      </c>
      <c r="J92" s="509">
        <f t="shared" si="16"/>
        <v>0</v>
      </c>
      <c r="K92" s="596">
        <v>0</v>
      </c>
      <c r="L92" s="509">
        <f t="shared" si="17"/>
        <v>0</v>
      </c>
    </row>
    <row r="93" spans="1:12">
      <c r="A93" s="55" t="s">
        <v>458</v>
      </c>
      <c r="B93" s="639">
        <f t="shared" si="12"/>
        <v>88</v>
      </c>
      <c r="C93" s="591">
        <f>SUM(C90:C92)</f>
        <v>41</v>
      </c>
      <c r="D93" s="33">
        <f t="shared" si="13"/>
        <v>8.9</v>
      </c>
      <c r="E93" s="592">
        <f>SUM(E90:E92)</f>
        <v>35</v>
      </c>
      <c r="F93" s="33">
        <f t="shared" si="14"/>
        <v>7.6</v>
      </c>
      <c r="G93" s="593">
        <f>SUM(G90:G92)</f>
        <v>8</v>
      </c>
      <c r="H93" s="33">
        <f t="shared" si="15"/>
        <v>1.7</v>
      </c>
      <c r="I93" s="592">
        <f>SUM(I90:I92)</f>
        <v>4</v>
      </c>
      <c r="J93" s="33">
        <f t="shared" si="16"/>
        <v>0.9</v>
      </c>
      <c r="K93" s="593">
        <f>SUM(K90:K92)</f>
        <v>0</v>
      </c>
      <c r="L93" s="33">
        <f t="shared" si="17"/>
        <v>0</v>
      </c>
    </row>
    <row r="94" spans="1:12">
      <c r="A94" s="55" t="s">
        <v>105</v>
      </c>
      <c r="B94" s="639">
        <f t="shared" si="12"/>
        <v>31</v>
      </c>
      <c r="C94" s="591">
        <v>19</v>
      </c>
      <c r="D94" s="33">
        <f t="shared" si="13"/>
        <v>4.0999999999999996</v>
      </c>
      <c r="E94" s="592">
        <v>11</v>
      </c>
      <c r="F94" s="33">
        <f t="shared" si="14"/>
        <v>2.4</v>
      </c>
      <c r="G94" s="593">
        <v>1</v>
      </c>
      <c r="H94" s="33">
        <f t="shared" si="15"/>
        <v>0.2</v>
      </c>
      <c r="I94" s="592">
        <v>0</v>
      </c>
      <c r="J94" s="33">
        <f t="shared" si="16"/>
        <v>0</v>
      </c>
      <c r="K94" s="593">
        <v>0</v>
      </c>
      <c r="L94" s="33">
        <f t="shared" si="17"/>
        <v>0</v>
      </c>
    </row>
    <row r="95" spans="1:12">
      <c r="A95" s="55" t="s">
        <v>220</v>
      </c>
      <c r="B95" s="639">
        <f t="shared" si="12"/>
        <v>176</v>
      </c>
      <c r="C95" s="591">
        <v>80</v>
      </c>
      <c r="D95" s="33">
        <f t="shared" si="13"/>
        <v>17.3</v>
      </c>
      <c r="E95" s="592">
        <v>77</v>
      </c>
      <c r="F95" s="33">
        <f t="shared" si="14"/>
        <v>16.600000000000001</v>
      </c>
      <c r="G95" s="593">
        <v>14</v>
      </c>
      <c r="H95" s="33">
        <f t="shared" si="15"/>
        <v>3</v>
      </c>
      <c r="I95" s="592">
        <v>2</v>
      </c>
      <c r="J95" s="33">
        <f t="shared" si="16"/>
        <v>0.4</v>
      </c>
      <c r="K95" s="593">
        <v>3</v>
      </c>
      <c r="L95" s="33">
        <f t="shared" si="17"/>
        <v>0.6</v>
      </c>
    </row>
    <row r="96" spans="1:12" s="79" customFormat="1" ht="31.5">
      <c r="A96" s="66" t="s">
        <v>450</v>
      </c>
      <c r="B96" s="639">
        <f t="shared" si="12"/>
        <v>1</v>
      </c>
      <c r="C96" s="502">
        <v>0</v>
      </c>
      <c r="D96" s="33">
        <f t="shared" si="13"/>
        <v>0</v>
      </c>
      <c r="E96" s="511">
        <v>1</v>
      </c>
      <c r="F96" s="33">
        <f t="shared" si="14"/>
        <v>0.2</v>
      </c>
      <c r="G96" s="498">
        <v>0</v>
      </c>
      <c r="H96" s="33">
        <f t="shared" si="15"/>
        <v>0</v>
      </c>
      <c r="I96" s="511">
        <v>0</v>
      </c>
      <c r="J96" s="33">
        <f t="shared" si="16"/>
        <v>0</v>
      </c>
      <c r="K96" s="498">
        <v>0</v>
      </c>
      <c r="L96" s="33">
        <f t="shared" si="17"/>
        <v>0</v>
      </c>
    </row>
    <row r="97" spans="1:12">
      <c r="A97" s="55" t="s">
        <v>196</v>
      </c>
      <c r="B97" s="639">
        <f>C97+E97+G97+I97+K97</f>
        <v>1</v>
      </c>
      <c r="C97" s="591">
        <v>0</v>
      </c>
      <c r="D97" s="33">
        <f t="shared" si="13"/>
        <v>0</v>
      </c>
      <c r="E97" s="592">
        <v>1</v>
      </c>
      <c r="F97" s="33">
        <f t="shared" si="14"/>
        <v>0.2</v>
      </c>
      <c r="G97" s="593">
        <v>0</v>
      </c>
      <c r="H97" s="33">
        <f t="shared" si="15"/>
        <v>0</v>
      </c>
      <c r="I97" s="592">
        <v>0</v>
      </c>
      <c r="J97" s="33">
        <f t="shared" si="16"/>
        <v>0</v>
      </c>
      <c r="K97" s="593">
        <v>0</v>
      </c>
      <c r="L97" s="33">
        <f t="shared" si="17"/>
        <v>0</v>
      </c>
    </row>
    <row r="98" spans="1:12">
      <c r="A98" s="51"/>
      <c r="F98" s="33"/>
      <c r="H98" s="33"/>
      <c r="J98" s="33"/>
      <c r="L98" s="33"/>
    </row>
    <row r="99" spans="1:12">
      <c r="A99" s="51" t="s">
        <v>158</v>
      </c>
      <c r="F99" s="33"/>
      <c r="H99" s="33"/>
      <c r="J99" s="33"/>
      <c r="L99" s="33"/>
    </row>
    <row r="100" spans="1:12">
      <c r="A100" s="32" t="s">
        <v>113</v>
      </c>
      <c r="B100" s="639">
        <f>C100+E100+G100+I100+K100</f>
        <v>106</v>
      </c>
      <c r="C100" s="597">
        <v>57</v>
      </c>
      <c r="D100" s="33">
        <f>C100/$B$79%</f>
        <v>12.3</v>
      </c>
      <c r="E100" s="526">
        <v>33</v>
      </c>
      <c r="F100" s="33">
        <f>E100/$B$79%</f>
        <v>7.1</v>
      </c>
      <c r="G100" s="527">
        <v>10</v>
      </c>
      <c r="H100" s="33">
        <f>G100/$B$79%</f>
        <v>2.2000000000000002</v>
      </c>
      <c r="I100" s="526">
        <v>3</v>
      </c>
      <c r="J100" s="33">
        <f>I100/$B$79%</f>
        <v>0.6</v>
      </c>
      <c r="K100" s="527">
        <v>3</v>
      </c>
      <c r="L100" s="33">
        <f>K100/$B$79%</f>
        <v>0.6</v>
      </c>
    </row>
    <row r="101" spans="1:12">
      <c r="A101" s="32" t="s">
        <v>453</v>
      </c>
      <c r="B101" s="639">
        <f>C101+E101+G101+I101+K101</f>
        <v>203</v>
      </c>
      <c r="C101" s="598">
        <v>94</v>
      </c>
      <c r="D101" s="33">
        <f>C101/$B$79%</f>
        <v>20.3</v>
      </c>
      <c r="E101" s="528">
        <v>92</v>
      </c>
      <c r="F101" s="33">
        <f>E101/$B$79%</f>
        <v>19.899999999999999</v>
      </c>
      <c r="G101" s="529">
        <v>12</v>
      </c>
      <c r="H101" s="33">
        <f>G101/$B$79%</f>
        <v>2.6</v>
      </c>
      <c r="I101" s="528">
        <v>3</v>
      </c>
      <c r="J101" s="33">
        <f>I101/$B$79%</f>
        <v>0.6</v>
      </c>
      <c r="K101" s="529">
        <v>2</v>
      </c>
      <c r="L101" s="33">
        <f>K101/$B$79%</f>
        <v>0.4</v>
      </c>
    </row>
    <row r="102" spans="1:12">
      <c r="A102" s="32" t="s">
        <v>454</v>
      </c>
      <c r="B102" s="639">
        <f>C102+E102+G102+I102+K102</f>
        <v>40</v>
      </c>
      <c r="C102" s="598">
        <v>22</v>
      </c>
      <c r="D102" s="33">
        <f>C102/$B$79%</f>
        <v>4.8</v>
      </c>
      <c r="E102" s="528">
        <v>15</v>
      </c>
      <c r="F102" s="33">
        <f>E102/$B$79%</f>
        <v>3.2</v>
      </c>
      <c r="G102" s="529">
        <v>2</v>
      </c>
      <c r="H102" s="33">
        <f>G102/$B$79%</f>
        <v>0.4</v>
      </c>
      <c r="I102" s="528">
        <v>0</v>
      </c>
      <c r="J102" s="33">
        <f>I102/$B$79%</f>
        <v>0</v>
      </c>
      <c r="K102" s="529">
        <v>1</v>
      </c>
      <c r="L102" s="33">
        <f>K102/$B$79%</f>
        <v>0.2</v>
      </c>
    </row>
    <row r="105" spans="1:12">
      <c r="A105" s="32" t="s">
        <v>418</v>
      </c>
      <c r="B105" s="67">
        <v>2.4E-2</v>
      </c>
    </row>
    <row r="106" spans="1:12">
      <c r="A106" s="32" t="s">
        <v>419</v>
      </c>
      <c r="B106" s="67">
        <v>0.218</v>
      </c>
    </row>
    <row r="107" spans="1:12">
      <c r="A107" s="32" t="s">
        <v>420</v>
      </c>
      <c r="B107" s="67">
        <v>9.9000000000000005E-2</v>
      </c>
    </row>
    <row r="108" spans="1:12">
      <c r="A108" s="77"/>
      <c r="B108" s="482"/>
      <c r="C108" s="464"/>
      <c r="D108" s="71"/>
      <c r="E108" s="482"/>
      <c r="F108" s="464"/>
      <c r="G108" s="482"/>
      <c r="H108" s="464"/>
      <c r="I108" s="482"/>
      <c r="J108" s="464"/>
      <c r="K108" s="482"/>
      <c r="L108" s="464"/>
    </row>
    <row r="110" spans="1:12">
      <c r="A110" s="51" t="s">
        <v>467</v>
      </c>
    </row>
    <row r="112" spans="1:12" ht="30.95" customHeight="1">
      <c r="A112" s="603"/>
      <c r="B112" s="640"/>
      <c r="C112" s="934" t="s">
        <v>200</v>
      </c>
      <c r="D112" s="934"/>
      <c r="E112" s="933" t="s">
        <v>201</v>
      </c>
      <c r="F112" s="933"/>
      <c r="G112" s="936" t="s">
        <v>564</v>
      </c>
      <c r="H112" s="936"/>
      <c r="I112" s="933" t="s">
        <v>202</v>
      </c>
      <c r="J112" s="933"/>
      <c r="K112" s="933" t="s">
        <v>203</v>
      </c>
      <c r="L112" s="933"/>
    </row>
    <row r="113" spans="1:12" ht="31.5">
      <c r="A113" s="522"/>
      <c r="B113" s="620" t="s">
        <v>497</v>
      </c>
      <c r="C113" s="459" t="s">
        <v>410</v>
      </c>
      <c r="D113" s="641" t="s">
        <v>401</v>
      </c>
      <c r="E113" s="459" t="s">
        <v>410</v>
      </c>
      <c r="F113" s="459" t="s">
        <v>401</v>
      </c>
      <c r="G113" s="459" t="s">
        <v>410</v>
      </c>
      <c r="H113" s="459" t="s">
        <v>401</v>
      </c>
      <c r="I113" s="459" t="s">
        <v>410</v>
      </c>
      <c r="J113" s="459" t="s">
        <v>401</v>
      </c>
      <c r="K113" s="459" t="s">
        <v>410</v>
      </c>
      <c r="L113" s="459" t="s">
        <v>401</v>
      </c>
    </row>
    <row r="114" spans="1:12">
      <c r="A114" s="85" t="s">
        <v>114</v>
      </c>
      <c r="B114" s="475">
        <v>462</v>
      </c>
      <c r="C114" s="64">
        <v>200</v>
      </c>
      <c r="D114" s="474">
        <v>43.3</v>
      </c>
      <c r="E114" s="475">
        <v>157</v>
      </c>
      <c r="F114" s="474">
        <v>34</v>
      </c>
      <c r="G114" s="475">
        <v>25</v>
      </c>
      <c r="H114" s="474">
        <v>5.4</v>
      </c>
      <c r="I114" s="475">
        <v>7</v>
      </c>
      <c r="J114" s="474">
        <v>1.5</v>
      </c>
      <c r="K114" s="475">
        <v>6</v>
      </c>
      <c r="L114" s="474">
        <v>1.3</v>
      </c>
    </row>
    <row r="115" spans="1:12">
      <c r="F115" s="33"/>
      <c r="H115" s="33"/>
      <c r="J115" s="33"/>
      <c r="L115" s="33"/>
    </row>
    <row r="116" spans="1:12">
      <c r="A116" s="51" t="s">
        <v>228</v>
      </c>
      <c r="F116" s="33"/>
      <c r="H116" s="33"/>
      <c r="J116" s="33"/>
      <c r="L116" s="33"/>
    </row>
    <row r="117" spans="1:12">
      <c r="A117" s="32" t="s">
        <v>563</v>
      </c>
      <c r="B117" s="639">
        <f>C117+E117+G117+I117+K117</f>
        <v>72</v>
      </c>
      <c r="C117" s="502">
        <v>33</v>
      </c>
      <c r="D117" s="33">
        <f>C117/$B$114%</f>
        <v>7.1</v>
      </c>
      <c r="E117" s="592">
        <v>31</v>
      </c>
      <c r="F117" s="33">
        <f>E117/$B$114%</f>
        <v>6.7</v>
      </c>
      <c r="G117" s="593">
        <v>4</v>
      </c>
      <c r="H117" s="33">
        <f>G117/$B$114%</f>
        <v>0.9</v>
      </c>
      <c r="I117" s="592">
        <v>3</v>
      </c>
      <c r="J117" s="33">
        <f>I117/$B$114%</f>
        <v>0.6</v>
      </c>
      <c r="K117" s="593">
        <v>1</v>
      </c>
      <c r="L117" s="33">
        <f>K117/$B$114%</f>
        <v>0.2</v>
      </c>
    </row>
    <row r="118" spans="1:12">
      <c r="A118" s="32" t="s">
        <v>106</v>
      </c>
      <c r="B118" s="639">
        <f>C118+E118+G118+I118+K118</f>
        <v>125</v>
      </c>
      <c r="C118" s="505">
        <v>72</v>
      </c>
      <c r="D118" s="33">
        <f>C118/$B$114%</f>
        <v>15.6</v>
      </c>
      <c r="E118" s="623">
        <v>42</v>
      </c>
      <c r="F118" s="33">
        <f>E118/$B$114%</f>
        <v>9.1</v>
      </c>
      <c r="G118" s="624">
        <v>8</v>
      </c>
      <c r="H118" s="33">
        <f>G118/$B$114%</f>
        <v>1.7</v>
      </c>
      <c r="I118" s="623">
        <v>1</v>
      </c>
      <c r="J118" s="33">
        <f>I118/$B$114%</f>
        <v>0.2</v>
      </c>
      <c r="K118" s="624">
        <v>2</v>
      </c>
      <c r="L118" s="33">
        <f>K118/$B$114%</f>
        <v>0.4</v>
      </c>
    </row>
    <row r="119" spans="1:12">
      <c r="A119" s="32" t="s">
        <v>157</v>
      </c>
      <c r="B119" s="639">
        <f>C119+E119+G119+I119+K119</f>
        <v>198</v>
      </c>
      <c r="C119" s="502">
        <v>95</v>
      </c>
      <c r="D119" s="33">
        <f>C119/$B$114%</f>
        <v>20.6</v>
      </c>
      <c r="E119" s="592">
        <v>84</v>
      </c>
      <c r="F119" s="33">
        <f>E119/$B$114%</f>
        <v>18.2</v>
      </c>
      <c r="G119" s="593">
        <v>13</v>
      </c>
      <c r="H119" s="33">
        <f>G119/$B$114%</f>
        <v>2.8</v>
      </c>
      <c r="I119" s="592">
        <v>3</v>
      </c>
      <c r="J119" s="33">
        <f>I119/$B$114%</f>
        <v>0.6</v>
      </c>
      <c r="K119" s="593">
        <v>3</v>
      </c>
      <c r="L119" s="33">
        <f>K119/$B$114%</f>
        <v>0.6</v>
      </c>
    </row>
    <row r="120" spans="1:12">
      <c r="C120" s="65"/>
      <c r="F120" s="33"/>
      <c r="H120" s="33"/>
      <c r="J120" s="33"/>
      <c r="L120" s="33"/>
    </row>
    <row r="121" spans="1:12">
      <c r="A121" s="51" t="s">
        <v>167</v>
      </c>
      <c r="C121" s="65"/>
      <c r="F121" s="33"/>
      <c r="H121" s="33"/>
      <c r="J121" s="33"/>
      <c r="L121" s="33"/>
    </row>
    <row r="122" spans="1:12">
      <c r="A122" s="615" t="s">
        <v>455</v>
      </c>
      <c r="B122" s="639">
        <f t="shared" ref="B122:B132" si="18">C122+E122+G122+I122+K122</f>
        <v>55</v>
      </c>
      <c r="C122" s="588">
        <v>38</v>
      </c>
      <c r="D122" s="33">
        <f t="shared" ref="D122:D132" si="19">C122/$B$114%</f>
        <v>8.1999999999999993</v>
      </c>
      <c r="E122" s="589">
        <v>12</v>
      </c>
      <c r="F122" s="509">
        <f t="shared" ref="F122:F132" si="20">E122/$B$114%</f>
        <v>2.6</v>
      </c>
      <c r="G122" s="590">
        <v>2</v>
      </c>
      <c r="H122" s="509">
        <f t="shared" ref="H122:H132" si="21">G122/$B$114%</f>
        <v>0.4</v>
      </c>
      <c r="I122" s="589">
        <v>1</v>
      </c>
      <c r="J122" s="509">
        <f t="shared" ref="J122:J132" si="22">I122/$B$114%</f>
        <v>0.2</v>
      </c>
      <c r="K122" s="590">
        <v>2</v>
      </c>
      <c r="L122" s="509">
        <f t="shared" ref="L122:L131" si="23">K122/$B$114%</f>
        <v>0.4</v>
      </c>
    </row>
    <row r="123" spans="1:12" s="79" customFormat="1" ht="47.25">
      <c r="A123" s="494" t="s">
        <v>534</v>
      </c>
      <c r="B123" s="639">
        <f t="shared" si="18"/>
        <v>2</v>
      </c>
      <c r="C123" s="512">
        <v>0</v>
      </c>
      <c r="D123" s="509">
        <f t="shared" si="19"/>
        <v>0</v>
      </c>
      <c r="E123" s="513">
        <v>2</v>
      </c>
      <c r="F123" s="509">
        <f t="shared" si="20"/>
        <v>0.4</v>
      </c>
      <c r="G123" s="514">
        <v>0</v>
      </c>
      <c r="H123" s="509">
        <f t="shared" si="21"/>
        <v>0</v>
      </c>
      <c r="I123" s="513">
        <v>0</v>
      </c>
      <c r="J123" s="509">
        <f t="shared" si="22"/>
        <v>0</v>
      </c>
      <c r="K123" s="514">
        <v>0</v>
      </c>
      <c r="L123" s="509">
        <f t="shared" si="23"/>
        <v>0</v>
      </c>
    </row>
    <row r="124" spans="1:12">
      <c r="A124" s="57" t="s">
        <v>457</v>
      </c>
      <c r="B124" s="639">
        <f t="shared" si="18"/>
        <v>57</v>
      </c>
      <c r="C124" s="591">
        <f>SUM(C122:C123)</f>
        <v>38</v>
      </c>
      <c r="D124" s="33">
        <f t="shared" si="19"/>
        <v>8.1999999999999993</v>
      </c>
      <c r="E124" s="592">
        <f>SUM(E122:E123)</f>
        <v>14</v>
      </c>
      <c r="F124" s="33">
        <f t="shared" si="20"/>
        <v>3</v>
      </c>
      <c r="G124" s="593">
        <f>SUM(G122:G123)</f>
        <v>2</v>
      </c>
      <c r="H124" s="33">
        <f t="shared" si="21"/>
        <v>0.4</v>
      </c>
      <c r="I124" s="592">
        <f>SUM(I122:I123)</f>
        <v>1</v>
      </c>
      <c r="J124" s="33">
        <f t="shared" si="22"/>
        <v>0.2</v>
      </c>
      <c r="K124" s="593">
        <f>SUM(K122:K123)</f>
        <v>2</v>
      </c>
      <c r="L124" s="33">
        <f t="shared" si="23"/>
        <v>0.4</v>
      </c>
    </row>
    <row r="125" spans="1:12">
      <c r="A125" s="496" t="s">
        <v>459</v>
      </c>
      <c r="B125" s="639">
        <f t="shared" si="18"/>
        <v>88</v>
      </c>
      <c r="C125" s="594">
        <v>40</v>
      </c>
      <c r="D125" s="509">
        <f t="shared" si="19"/>
        <v>8.6999999999999993</v>
      </c>
      <c r="E125" s="595">
        <v>34</v>
      </c>
      <c r="F125" s="509">
        <f t="shared" si="20"/>
        <v>7.4</v>
      </c>
      <c r="G125" s="596">
        <v>10</v>
      </c>
      <c r="H125" s="509">
        <f t="shared" si="21"/>
        <v>2.2000000000000002</v>
      </c>
      <c r="I125" s="595">
        <v>2</v>
      </c>
      <c r="J125" s="509">
        <f t="shared" si="22"/>
        <v>0.4</v>
      </c>
      <c r="K125" s="596">
        <v>2</v>
      </c>
      <c r="L125" s="509">
        <f t="shared" si="23"/>
        <v>0.4</v>
      </c>
    </row>
    <row r="126" spans="1:12">
      <c r="A126" s="496" t="s">
        <v>460</v>
      </c>
      <c r="B126" s="639">
        <f t="shared" si="18"/>
        <v>3</v>
      </c>
      <c r="C126" s="594">
        <v>2</v>
      </c>
      <c r="D126" s="509">
        <f t="shared" si="19"/>
        <v>0.4</v>
      </c>
      <c r="E126" s="595">
        <v>0</v>
      </c>
      <c r="F126" s="509">
        <f t="shared" si="20"/>
        <v>0</v>
      </c>
      <c r="G126" s="596">
        <v>1</v>
      </c>
      <c r="H126" s="509">
        <f t="shared" si="21"/>
        <v>0.2</v>
      </c>
      <c r="I126" s="595">
        <v>0</v>
      </c>
      <c r="J126" s="509">
        <f t="shared" si="22"/>
        <v>0</v>
      </c>
      <c r="K126" s="596">
        <v>0</v>
      </c>
      <c r="L126" s="509">
        <f t="shared" si="23"/>
        <v>0</v>
      </c>
    </row>
    <row r="127" spans="1:12">
      <c r="A127" s="615" t="s">
        <v>461</v>
      </c>
      <c r="B127" s="639">
        <f t="shared" si="18"/>
        <v>22</v>
      </c>
      <c r="C127" s="594">
        <v>13</v>
      </c>
      <c r="D127" s="509">
        <f t="shared" si="19"/>
        <v>2.8</v>
      </c>
      <c r="E127" s="595">
        <v>8</v>
      </c>
      <c r="F127" s="509">
        <f t="shared" si="20"/>
        <v>1.7</v>
      </c>
      <c r="G127" s="596">
        <v>1</v>
      </c>
      <c r="H127" s="509">
        <f t="shared" si="21"/>
        <v>0.2</v>
      </c>
      <c r="I127" s="595">
        <v>0</v>
      </c>
      <c r="J127" s="509">
        <f t="shared" si="22"/>
        <v>0</v>
      </c>
      <c r="K127" s="596">
        <v>0</v>
      </c>
      <c r="L127" s="509">
        <f t="shared" si="23"/>
        <v>0</v>
      </c>
    </row>
    <row r="128" spans="1:12">
      <c r="A128" s="55" t="s">
        <v>458</v>
      </c>
      <c r="B128" s="639">
        <f t="shared" si="18"/>
        <v>113</v>
      </c>
      <c r="C128" s="591">
        <f>SUM(C125:C127)</f>
        <v>55</v>
      </c>
      <c r="D128" s="33">
        <f t="shared" si="19"/>
        <v>11.9</v>
      </c>
      <c r="E128" s="592">
        <f>SUM(E125:E127)</f>
        <v>42</v>
      </c>
      <c r="F128" s="33">
        <f t="shared" si="20"/>
        <v>9.1</v>
      </c>
      <c r="G128" s="593">
        <f>SUM(G125:G127)</f>
        <v>12</v>
      </c>
      <c r="H128" s="33">
        <f t="shared" si="21"/>
        <v>2.6</v>
      </c>
      <c r="I128" s="592">
        <f>SUM(I125:I127)</f>
        <v>2</v>
      </c>
      <c r="J128" s="33">
        <f t="shared" si="22"/>
        <v>0.4</v>
      </c>
      <c r="K128" s="593">
        <f>SUM(K125:K127)</f>
        <v>2</v>
      </c>
      <c r="L128" s="33">
        <f t="shared" si="23"/>
        <v>0.4</v>
      </c>
    </row>
    <row r="129" spans="1:12">
      <c r="A129" s="55" t="s">
        <v>105</v>
      </c>
      <c r="B129" s="639">
        <f t="shared" si="18"/>
        <v>37</v>
      </c>
      <c r="C129" s="591">
        <v>20</v>
      </c>
      <c r="D129" s="33">
        <f t="shared" si="19"/>
        <v>4.3</v>
      </c>
      <c r="E129" s="592">
        <v>15</v>
      </c>
      <c r="F129" s="33">
        <f t="shared" si="20"/>
        <v>3.2</v>
      </c>
      <c r="G129" s="593">
        <v>2</v>
      </c>
      <c r="H129" s="33">
        <f t="shared" si="21"/>
        <v>0.4</v>
      </c>
      <c r="I129" s="592">
        <v>0</v>
      </c>
      <c r="J129" s="33">
        <f t="shared" si="22"/>
        <v>0</v>
      </c>
      <c r="K129" s="593">
        <v>0</v>
      </c>
      <c r="L129" s="33">
        <f t="shared" si="23"/>
        <v>0</v>
      </c>
    </row>
    <row r="130" spans="1:12">
      <c r="A130" s="55" t="s">
        <v>220</v>
      </c>
      <c r="B130" s="639">
        <f t="shared" si="18"/>
        <v>184</v>
      </c>
      <c r="C130" s="591">
        <v>87</v>
      </c>
      <c r="D130" s="33">
        <f t="shared" si="19"/>
        <v>18.8</v>
      </c>
      <c r="E130" s="592">
        <v>82</v>
      </c>
      <c r="F130" s="33">
        <f t="shared" si="20"/>
        <v>17.7</v>
      </c>
      <c r="G130" s="593">
        <v>9</v>
      </c>
      <c r="H130" s="33">
        <f t="shared" si="21"/>
        <v>1.9</v>
      </c>
      <c r="I130" s="592">
        <v>4</v>
      </c>
      <c r="J130" s="33">
        <f t="shared" si="22"/>
        <v>0.9</v>
      </c>
      <c r="K130" s="593">
        <v>2</v>
      </c>
      <c r="L130" s="33">
        <f t="shared" si="23"/>
        <v>0.4</v>
      </c>
    </row>
    <row r="131" spans="1:12" s="79" customFormat="1" ht="31.5">
      <c r="A131" s="66" t="s">
        <v>450</v>
      </c>
      <c r="B131" s="639">
        <f t="shared" si="18"/>
        <v>1</v>
      </c>
      <c r="C131" s="502">
        <v>0</v>
      </c>
      <c r="D131" s="33">
        <f t="shared" si="19"/>
        <v>0</v>
      </c>
      <c r="E131" s="511">
        <v>1</v>
      </c>
      <c r="F131" s="33">
        <f t="shared" si="20"/>
        <v>0.2</v>
      </c>
      <c r="G131" s="498">
        <v>0</v>
      </c>
      <c r="H131" s="33">
        <f t="shared" si="21"/>
        <v>0</v>
      </c>
      <c r="I131" s="511">
        <v>0</v>
      </c>
      <c r="J131" s="33">
        <f t="shared" si="22"/>
        <v>0</v>
      </c>
      <c r="K131" s="498">
        <v>0</v>
      </c>
      <c r="L131" s="33">
        <f t="shared" si="23"/>
        <v>0</v>
      </c>
    </row>
    <row r="132" spans="1:12">
      <c r="A132" s="55" t="s">
        <v>196</v>
      </c>
      <c r="B132" s="639">
        <f t="shared" si="18"/>
        <v>1</v>
      </c>
      <c r="C132" s="591">
        <v>0</v>
      </c>
      <c r="D132" s="33">
        <f t="shared" si="19"/>
        <v>0</v>
      </c>
      <c r="E132" s="592">
        <v>1</v>
      </c>
      <c r="F132" s="33">
        <f t="shared" si="20"/>
        <v>0.2</v>
      </c>
      <c r="G132" s="593">
        <v>0</v>
      </c>
      <c r="H132" s="33">
        <f t="shared" si="21"/>
        <v>0</v>
      </c>
      <c r="I132" s="592">
        <v>0</v>
      </c>
      <c r="J132" s="33">
        <f t="shared" si="22"/>
        <v>0</v>
      </c>
      <c r="K132" s="593">
        <v>0</v>
      </c>
      <c r="L132" s="33"/>
    </row>
    <row r="133" spans="1:12">
      <c r="A133" s="51"/>
      <c r="F133" s="33"/>
      <c r="H133" s="33"/>
      <c r="J133" s="33"/>
      <c r="L133" s="33"/>
    </row>
    <row r="134" spans="1:12">
      <c r="A134" s="51" t="s">
        <v>158</v>
      </c>
      <c r="F134" s="33"/>
      <c r="H134" s="33"/>
      <c r="J134" s="33"/>
      <c r="L134" s="33"/>
    </row>
    <row r="135" spans="1:12">
      <c r="A135" s="32" t="s">
        <v>113</v>
      </c>
      <c r="B135" s="639">
        <f>C135+E135+G135+I135+K135</f>
        <v>120</v>
      </c>
      <c r="C135" s="597">
        <v>65</v>
      </c>
      <c r="D135" s="33">
        <f>C135/$B$114%</f>
        <v>14.1</v>
      </c>
      <c r="E135" s="526">
        <v>41</v>
      </c>
      <c r="F135" s="33">
        <f>E135/$B$114%</f>
        <v>8.9</v>
      </c>
      <c r="G135" s="527">
        <v>7</v>
      </c>
      <c r="H135" s="33">
        <f>G135/$B$114%</f>
        <v>1.5</v>
      </c>
      <c r="I135" s="526">
        <v>3</v>
      </c>
      <c r="J135" s="33">
        <f>I135/$B$114%</f>
        <v>0.6</v>
      </c>
      <c r="K135" s="527">
        <v>4</v>
      </c>
      <c r="L135" s="33">
        <f>K135/$B$114%</f>
        <v>0.9</v>
      </c>
    </row>
    <row r="136" spans="1:12">
      <c r="A136" s="32" t="s">
        <v>453</v>
      </c>
      <c r="B136" s="639">
        <f>C136+E136+G136+I136+K136</f>
        <v>229</v>
      </c>
      <c r="C136" s="598">
        <v>109</v>
      </c>
      <c r="D136" s="33">
        <f>C136/$B$114%</f>
        <v>23.6</v>
      </c>
      <c r="E136" s="528">
        <v>101</v>
      </c>
      <c r="F136" s="33">
        <f>E136/$B$114%</f>
        <v>21.9</v>
      </c>
      <c r="G136" s="529">
        <v>15</v>
      </c>
      <c r="H136" s="33">
        <f>G136/$B$114%</f>
        <v>3.2</v>
      </c>
      <c r="I136" s="528">
        <v>3</v>
      </c>
      <c r="J136" s="33">
        <f>I136/$B$114%</f>
        <v>0.6</v>
      </c>
      <c r="K136" s="529">
        <v>1</v>
      </c>
      <c r="L136" s="33">
        <f>K136/$B$114%</f>
        <v>0.2</v>
      </c>
    </row>
    <row r="137" spans="1:12">
      <c r="A137" s="32" t="s">
        <v>454</v>
      </c>
      <c r="B137" s="639">
        <f>C137+E137+G137+I137+K137</f>
        <v>44</v>
      </c>
      <c r="C137" s="598">
        <v>26</v>
      </c>
      <c r="D137" s="33">
        <f>C137/$B$114%</f>
        <v>5.6</v>
      </c>
      <c r="E137" s="528">
        <v>14</v>
      </c>
      <c r="F137" s="33">
        <f>E137/$B$114%</f>
        <v>3</v>
      </c>
      <c r="G137" s="529">
        <v>2</v>
      </c>
      <c r="H137" s="33">
        <f>G137/$B$114%</f>
        <v>0.4</v>
      </c>
      <c r="I137" s="528">
        <v>1</v>
      </c>
      <c r="J137" s="33">
        <f>I137/$B$114%</f>
        <v>0.2</v>
      </c>
      <c r="K137" s="529">
        <v>1</v>
      </c>
      <c r="L137" s="33">
        <f>K137/$B$114%</f>
        <v>0.2</v>
      </c>
    </row>
    <row r="140" spans="1:12">
      <c r="A140" s="32" t="s">
        <v>422</v>
      </c>
      <c r="B140" s="72">
        <v>4.1000000000000002E-2</v>
      </c>
    </row>
    <row r="141" spans="1:12">
      <c r="A141" s="32" t="s">
        <v>421</v>
      </c>
      <c r="B141" s="72">
        <v>0.104</v>
      </c>
    </row>
    <row r="142" spans="1:12">
      <c r="A142" s="32" t="s">
        <v>423</v>
      </c>
      <c r="B142" s="72">
        <v>0.10100000000000001</v>
      </c>
    </row>
    <row r="143" spans="1:12">
      <c r="A143" s="77"/>
      <c r="B143" s="482"/>
      <c r="C143" s="464"/>
      <c r="D143" s="71"/>
      <c r="E143" s="482"/>
      <c r="F143" s="464"/>
      <c r="G143" s="482"/>
      <c r="H143" s="464"/>
      <c r="I143" s="482"/>
      <c r="J143" s="464"/>
      <c r="K143" s="482"/>
      <c r="L143" s="464"/>
    </row>
    <row r="145" spans="1:12">
      <c r="A145" s="51" t="s">
        <v>468</v>
      </c>
    </row>
    <row r="147" spans="1:12" ht="30" customHeight="1">
      <c r="A147" s="603"/>
      <c r="B147" s="640"/>
      <c r="C147" s="934" t="s">
        <v>200</v>
      </c>
      <c r="D147" s="934"/>
      <c r="E147" s="933" t="s">
        <v>201</v>
      </c>
      <c r="F147" s="933"/>
      <c r="G147" s="936" t="s">
        <v>564</v>
      </c>
      <c r="H147" s="936"/>
      <c r="I147" s="933" t="s">
        <v>202</v>
      </c>
      <c r="J147" s="933"/>
      <c r="K147" s="933" t="s">
        <v>203</v>
      </c>
      <c r="L147" s="933"/>
    </row>
    <row r="148" spans="1:12" ht="31.5">
      <c r="A148" s="522"/>
      <c r="B148" s="620" t="s">
        <v>497</v>
      </c>
      <c r="C148" s="459" t="s">
        <v>410</v>
      </c>
      <c r="D148" s="641" t="s">
        <v>401</v>
      </c>
      <c r="E148" s="459" t="s">
        <v>410</v>
      </c>
      <c r="F148" s="459" t="s">
        <v>401</v>
      </c>
      <c r="G148" s="459" t="s">
        <v>410</v>
      </c>
      <c r="H148" s="459" t="s">
        <v>401</v>
      </c>
      <c r="I148" s="459" t="s">
        <v>410</v>
      </c>
      <c r="J148" s="459" t="s">
        <v>401</v>
      </c>
      <c r="K148" s="459" t="s">
        <v>410</v>
      </c>
      <c r="L148" s="459" t="s">
        <v>401</v>
      </c>
    </row>
    <row r="149" spans="1:12">
      <c r="A149" s="85" t="s">
        <v>114</v>
      </c>
      <c r="B149" s="475">
        <v>461</v>
      </c>
      <c r="C149" s="64">
        <v>203</v>
      </c>
      <c r="D149" s="474">
        <v>44</v>
      </c>
      <c r="E149" s="475">
        <v>123</v>
      </c>
      <c r="F149" s="474">
        <v>26.7</v>
      </c>
      <c r="G149" s="475">
        <v>32</v>
      </c>
      <c r="H149" s="474">
        <v>6.9</v>
      </c>
      <c r="I149" s="475">
        <v>7</v>
      </c>
      <c r="J149" s="474">
        <v>1.5</v>
      </c>
      <c r="K149" s="475">
        <v>9</v>
      </c>
      <c r="L149" s="474">
        <v>2</v>
      </c>
    </row>
    <row r="150" spans="1:12">
      <c r="F150" s="33"/>
      <c r="H150" s="33"/>
      <c r="J150" s="33"/>
      <c r="L150" s="33"/>
    </row>
    <row r="151" spans="1:12">
      <c r="A151" s="51" t="s">
        <v>228</v>
      </c>
      <c r="F151" s="33"/>
      <c r="H151" s="33"/>
      <c r="J151" s="33"/>
      <c r="L151" s="33"/>
    </row>
    <row r="152" spans="1:12">
      <c r="A152" s="32" t="s">
        <v>563</v>
      </c>
      <c r="B152" s="639">
        <f>C152+E152+G152+I152+K152</f>
        <v>66</v>
      </c>
      <c r="C152" s="502">
        <v>31</v>
      </c>
      <c r="D152" s="33">
        <f>C152/$B$149%</f>
        <v>6.7</v>
      </c>
      <c r="E152" s="592">
        <v>26</v>
      </c>
      <c r="F152" s="33">
        <f>E152/$B$149%</f>
        <v>5.6</v>
      </c>
      <c r="G152" s="593">
        <v>5</v>
      </c>
      <c r="H152" s="33">
        <f>G152/$B$149%</f>
        <v>1.1000000000000001</v>
      </c>
      <c r="I152" s="592">
        <v>1</v>
      </c>
      <c r="J152" s="33">
        <f>I152/$B$149%</f>
        <v>0.2</v>
      </c>
      <c r="K152" s="593">
        <v>3</v>
      </c>
      <c r="L152" s="33">
        <f>K152/$B$149%</f>
        <v>0.7</v>
      </c>
    </row>
    <row r="153" spans="1:12">
      <c r="A153" s="32" t="s">
        <v>106</v>
      </c>
      <c r="B153" s="639">
        <f>C153+E153+G153+I153+K153</f>
        <v>119</v>
      </c>
      <c r="C153" s="505">
        <v>70</v>
      </c>
      <c r="D153" s="33">
        <f>C153/$B$149%</f>
        <v>15.2</v>
      </c>
      <c r="E153" s="623">
        <v>34</v>
      </c>
      <c r="F153" s="33">
        <f>E153/$B$149%</f>
        <v>7.4</v>
      </c>
      <c r="G153" s="624">
        <v>10</v>
      </c>
      <c r="H153" s="33">
        <f>G153/$B$149%</f>
        <v>2.2000000000000002</v>
      </c>
      <c r="I153" s="623">
        <v>2</v>
      </c>
      <c r="J153" s="33">
        <f>I153/$B$149%</f>
        <v>0.4</v>
      </c>
      <c r="K153" s="624">
        <v>3</v>
      </c>
      <c r="L153" s="33">
        <f>K153/$B$149%</f>
        <v>0.7</v>
      </c>
    </row>
    <row r="154" spans="1:12">
      <c r="A154" s="32" t="s">
        <v>157</v>
      </c>
      <c r="B154" s="639">
        <f>C154+E154+G154+I154+K154</f>
        <v>189</v>
      </c>
      <c r="C154" s="502">
        <v>102</v>
      </c>
      <c r="D154" s="33">
        <f>C154/$B$149%</f>
        <v>22.1</v>
      </c>
      <c r="E154" s="592">
        <v>63</v>
      </c>
      <c r="F154" s="33">
        <f>E154/$B$149%</f>
        <v>13.7</v>
      </c>
      <c r="G154" s="593">
        <v>17</v>
      </c>
      <c r="H154" s="33">
        <f>G154/$B$149%</f>
        <v>3.7</v>
      </c>
      <c r="I154" s="592">
        <v>4</v>
      </c>
      <c r="J154" s="33">
        <f>I154/$B$149%</f>
        <v>0.9</v>
      </c>
      <c r="K154" s="593">
        <v>3</v>
      </c>
      <c r="L154" s="33">
        <f>K154/$B$149%</f>
        <v>0.7</v>
      </c>
    </row>
    <row r="155" spans="1:12">
      <c r="C155" s="65"/>
      <c r="F155" s="33"/>
      <c r="H155" s="33"/>
      <c r="J155" s="33"/>
      <c r="L155" s="33"/>
    </row>
    <row r="156" spans="1:12">
      <c r="A156" s="51" t="s">
        <v>167</v>
      </c>
      <c r="B156" s="639">
        <f t="shared" ref="B156:B166" si="24">C156+E156+G156+I156+K156</f>
        <v>0</v>
      </c>
      <c r="C156" s="65"/>
      <c r="F156" s="33"/>
      <c r="H156" s="33"/>
      <c r="J156" s="33"/>
      <c r="L156" s="33"/>
    </row>
    <row r="157" spans="1:12">
      <c r="A157" s="615" t="s">
        <v>455</v>
      </c>
      <c r="B157" s="639">
        <f t="shared" si="24"/>
        <v>55</v>
      </c>
      <c r="C157" s="588">
        <v>36</v>
      </c>
      <c r="D157" s="33">
        <f t="shared" ref="D157:D167" si="25">C157/$B$149%</f>
        <v>7.8</v>
      </c>
      <c r="E157" s="589">
        <v>13</v>
      </c>
      <c r="F157" s="509">
        <f t="shared" ref="F157:F167" si="26">E157/$B$149%</f>
        <v>2.8</v>
      </c>
      <c r="G157" s="590">
        <v>1</v>
      </c>
      <c r="H157" s="509">
        <f t="shared" ref="H157:H167" si="27">G157/$B$149%</f>
        <v>0.2</v>
      </c>
      <c r="I157" s="589">
        <v>2</v>
      </c>
      <c r="J157" s="509">
        <f t="shared" ref="J157:J167" si="28">I157/$B$149%</f>
        <v>0.4</v>
      </c>
      <c r="K157" s="590">
        <v>3</v>
      </c>
      <c r="L157" s="509">
        <f t="shared" ref="L157:L167" si="29">K157/$B$149%</f>
        <v>0.7</v>
      </c>
    </row>
    <row r="158" spans="1:12" s="79" customFormat="1" ht="47.25">
      <c r="A158" s="494" t="s">
        <v>534</v>
      </c>
      <c r="B158" s="639">
        <f t="shared" si="24"/>
        <v>2</v>
      </c>
      <c r="C158" s="512">
        <v>0</v>
      </c>
      <c r="D158" s="509">
        <f t="shared" si="25"/>
        <v>0</v>
      </c>
      <c r="E158" s="513">
        <v>2</v>
      </c>
      <c r="F158" s="509">
        <f t="shared" si="26"/>
        <v>0.4</v>
      </c>
      <c r="G158" s="514">
        <v>0</v>
      </c>
      <c r="H158" s="509">
        <f t="shared" si="27"/>
        <v>0</v>
      </c>
      <c r="I158" s="513">
        <v>0</v>
      </c>
      <c r="J158" s="509">
        <f t="shared" si="28"/>
        <v>0</v>
      </c>
      <c r="K158" s="514">
        <v>0</v>
      </c>
      <c r="L158" s="509">
        <f t="shared" si="29"/>
        <v>0</v>
      </c>
    </row>
    <row r="159" spans="1:12">
      <c r="A159" s="57" t="s">
        <v>457</v>
      </c>
      <c r="B159" s="639">
        <f t="shared" si="24"/>
        <v>57</v>
      </c>
      <c r="C159" s="591">
        <f>SUM(C157:C158)</f>
        <v>36</v>
      </c>
      <c r="D159" s="33">
        <f t="shared" si="25"/>
        <v>7.8</v>
      </c>
      <c r="E159" s="592">
        <f>SUM(E157:E158)</f>
        <v>15</v>
      </c>
      <c r="F159" s="33">
        <f t="shared" si="26"/>
        <v>3.3</v>
      </c>
      <c r="G159" s="593">
        <f>SUM(G157:G158)</f>
        <v>1</v>
      </c>
      <c r="H159" s="33">
        <f t="shared" si="27"/>
        <v>0.2</v>
      </c>
      <c r="I159" s="592">
        <f>SUM(I157:I158)</f>
        <v>2</v>
      </c>
      <c r="J159" s="33">
        <f t="shared" si="28"/>
        <v>0.4</v>
      </c>
      <c r="K159" s="593">
        <f>SUM(K157:K158)</f>
        <v>3</v>
      </c>
      <c r="L159" s="33">
        <f t="shared" si="29"/>
        <v>0.7</v>
      </c>
    </row>
    <row r="160" spans="1:12">
      <c r="A160" s="496" t="s">
        <v>459</v>
      </c>
      <c r="B160" s="639">
        <f t="shared" si="24"/>
        <v>81</v>
      </c>
      <c r="C160" s="594">
        <v>47</v>
      </c>
      <c r="D160" s="509">
        <f t="shared" si="25"/>
        <v>10.199999999999999</v>
      </c>
      <c r="E160" s="595">
        <v>19</v>
      </c>
      <c r="F160" s="509">
        <f t="shared" si="26"/>
        <v>4.0999999999999996</v>
      </c>
      <c r="G160" s="596">
        <v>13</v>
      </c>
      <c r="H160" s="509">
        <f t="shared" si="27"/>
        <v>2.8</v>
      </c>
      <c r="I160" s="595">
        <v>1</v>
      </c>
      <c r="J160" s="509">
        <f t="shared" si="28"/>
        <v>0.2</v>
      </c>
      <c r="K160" s="596">
        <v>1</v>
      </c>
      <c r="L160" s="509">
        <f t="shared" si="29"/>
        <v>0.2</v>
      </c>
    </row>
    <row r="161" spans="1:12">
      <c r="A161" s="496" t="s">
        <v>460</v>
      </c>
      <c r="B161" s="639">
        <f t="shared" si="24"/>
        <v>3</v>
      </c>
      <c r="C161" s="594">
        <v>2</v>
      </c>
      <c r="D161" s="509">
        <f t="shared" si="25"/>
        <v>0.4</v>
      </c>
      <c r="E161" s="595">
        <v>1</v>
      </c>
      <c r="F161" s="509">
        <f t="shared" si="26"/>
        <v>0.2</v>
      </c>
      <c r="G161" s="596">
        <v>0</v>
      </c>
      <c r="H161" s="509">
        <f t="shared" si="27"/>
        <v>0</v>
      </c>
      <c r="I161" s="595">
        <v>0</v>
      </c>
      <c r="J161" s="509">
        <f t="shared" si="28"/>
        <v>0</v>
      </c>
      <c r="K161" s="596">
        <v>0</v>
      </c>
      <c r="L161" s="509">
        <f t="shared" si="29"/>
        <v>0</v>
      </c>
    </row>
    <row r="162" spans="1:12">
      <c r="A162" s="615" t="s">
        <v>461</v>
      </c>
      <c r="B162" s="639">
        <f t="shared" si="24"/>
        <v>20</v>
      </c>
      <c r="C162" s="594">
        <v>14</v>
      </c>
      <c r="D162" s="509">
        <f t="shared" si="25"/>
        <v>3</v>
      </c>
      <c r="E162" s="595">
        <v>6</v>
      </c>
      <c r="F162" s="509">
        <f t="shared" si="26"/>
        <v>1.3</v>
      </c>
      <c r="G162" s="596">
        <v>0</v>
      </c>
      <c r="H162" s="509">
        <f t="shared" si="27"/>
        <v>0</v>
      </c>
      <c r="I162" s="595">
        <v>0</v>
      </c>
      <c r="J162" s="509">
        <f t="shared" si="28"/>
        <v>0</v>
      </c>
      <c r="K162" s="596">
        <v>0</v>
      </c>
      <c r="L162" s="509">
        <f t="shared" si="29"/>
        <v>0</v>
      </c>
    </row>
    <row r="163" spans="1:12">
      <c r="A163" s="55" t="s">
        <v>458</v>
      </c>
      <c r="B163" s="639">
        <f t="shared" si="24"/>
        <v>104</v>
      </c>
      <c r="C163" s="591">
        <f>SUM(C160:C162)</f>
        <v>63</v>
      </c>
      <c r="D163" s="33">
        <f t="shared" si="25"/>
        <v>13.7</v>
      </c>
      <c r="E163" s="592">
        <f>SUM(E160:E162)</f>
        <v>26</v>
      </c>
      <c r="F163" s="33">
        <f t="shared" si="26"/>
        <v>5.6</v>
      </c>
      <c r="G163" s="593">
        <f>SUM(G160:G162)</f>
        <v>13</v>
      </c>
      <c r="H163" s="33">
        <f t="shared" si="27"/>
        <v>2.8</v>
      </c>
      <c r="I163" s="592">
        <f>SUM(I160:I162)</f>
        <v>1</v>
      </c>
      <c r="J163" s="33">
        <f t="shared" si="28"/>
        <v>0.2</v>
      </c>
      <c r="K163" s="593">
        <f>SUM(K160:K162)</f>
        <v>1</v>
      </c>
      <c r="L163" s="33">
        <f t="shared" si="29"/>
        <v>0.2</v>
      </c>
    </row>
    <row r="164" spans="1:12">
      <c r="A164" s="55" t="s">
        <v>105</v>
      </c>
      <c r="B164" s="639">
        <f t="shared" si="24"/>
        <v>30</v>
      </c>
      <c r="C164" s="591">
        <v>17</v>
      </c>
      <c r="D164" s="33">
        <f t="shared" si="25"/>
        <v>3.7</v>
      </c>
      <c r="E164" s="592">
        <v>11</v>
      </c>
      <c r="F164" s="33">
        <f t="shared" si="26"/>
        <v>2.4</v>
      </c>
      <c r="G164" s="593">
        <v>1</v>
      </c>
      <c r="H164" s="33">
        <f t="shared" si="27"/>
        <v>0.2</v>
      </c>
      <c r="I164" s="592">
        <v>0</v>
      </c>
      <c r="J164" s="33">
        <f t="shared" si="28"/>
        <v>0</v>
      </c>
      <c r="K164" s="593">
        <v>1</v>
      </c>
      <c r="L164" s="33">
        <f t="shared" si="29"/>
        <v>0.2</v>
      </c>
    </row>
    <row r="165" spans="1:12">
      <c r="A165" s="55" t="s">
        <v>220</v>
      </c>
      <c r="B165" s="639">
        <f t="shared" si="24"/>
        <v>179</v>
      </c>
      <c r="C165" s="591">
        <v>86</v>
      </c>
      <c r="D165" s="33">
        <f t="shared" si="25"/>
        <v>18.7</v>
      </c>
      <c r="E165" s="592">
        <v>68</v>
      </c>
      <c r="F165" s="33">
        <f t="shared" si="26"/>
        <v>14.8</v>
      </c>
      <c r="G165" s="593">
        <v>17</v>
      </c>
      <c r="H165" s="33">
        <f t="shared" si="27"/>
        <v>3.7</v>
      </c>
      <c r="I165" s="592">
        <v>4</v>
      </c>
      <c r="J165" s="33">
        <f t="shared" si="28"/>
        <v>0.9</v>
      </c>
      <c r="K165" s="593">
        <v>4</v>
      </c>
      <c r="L165" s="33">
        <f t="shared" si="29"/>
        <v>0.9</v>
      </c>
    </row>
    <row r="166" spans="1:12" s="79" customFormat="1" ht="31.5">
      <c r="A166" s="66" t="s">
        <v>450</v>
      </c>
      <c r="B166" s="639">
        <f t="shared" si="24"/>
        <v>1</v>
      </c>
      <c r="C166" s="502">
        <v>0</v>
      </c>
      <c r="D166" s="33">
        <f t="shared" si="25"/>
        <v>0</v>
      </c>
      <c r="E166" s="511">
        <v>1</v>
      </c>
      <c r="F166" s="33">
        <f t="shared" si="26"/>
        <v>0.2</v>
      </c>
      <c r="G166" s="498">
        <v>0</v>
      </c>
      <c r="H166" s="33">
        <f t="shared" si="27"/>
        <v>0</v>
      </c>
      <c r="I166" s="511">
        <v>0</v>
      </c>
      <c r="J166" s="33">
        <f t="shared" si="28"/>
        <v>0</v>
      </c>
      <c r="K166" s="498">
        <v>0</v>
      </c>
      <c r="L166" s="33">
        <f t="shared" si="29"/>
        <v>0</v>
      </c>
    </row>
    <row r="167" spans="1:12">
      <c r="A167" s="55" t="s">
        <v>196</v>
      </c>
      <c r="B167" s="639">
        <f>C167+E167+G167+I167+K167</f>
        <v>1</v>
      </c>
      <c r="C167" s="591">
        <v>0</v>
      </c>
      <c r="D167" s="33">
        <f t="shared" si="25"/>
        <v>0</v>
      </c>
      <c r="E167" s="592">
        <v>1</v>
      </c>
      <c r="F167" s="33">
        <f t="shared" si="26"/>
        <v>0.2</v>
      </c>
      <c r="G167" s="593">
        <v>0</v>
      </c>
      <c r="H167" s="33">
        <f t="shared" si="27"/>
        <v>0</v>
      </c>
      <c r="I167" s="592">
        <v>0</v>
      </c>
      <c r="J167" s="33">
        <f t="shared" si="28"/>
        <v>0</v>
      </c>
      <c r="K167" s="593">
        <v>0</v>
      </c>
      <c r="L167" s="33">
        <f t="shared" si="29"/>
        <v>0</v>
      </c>
    </row>
    <row r="168" spans="1:12">
      <c r="A168" s="51"/>
      <c r="F168" s="33"/>
      <c r="H168" s="33"/>
      <c r="J168" s="33"/>
      <c r="L168" s="33"/>
    </row>
    <row r="169" spans="1:12">
      <c r="A169" s="51" t="s">
        <v>158</v>
      </c>
      <c r="F169" s="33"/>
      <c r="H169" s="33"/>
      <c r="J169" s="33"/>
      <c r="L169" s="33"/>
    </row>
    <row r="170" spans="1:12">
      <c r="A170" s="32" t="s">
        <v>113</v>
      </c>
      <c r="B170" s="639">
        <f>C170+E170+G170+I170+K170</f>
        <v>114</v>
      </c>
      <c r="C170" s="597">
        <v>66</v>
      </c>
      <c r="D170" s="33">
        <f>C170/$B$149%</f>
        <v>14.3</v>
      </c>
      <c r="E170" s="526">
        <v>35</v>
      </c>
      <c r="F170" s="33">
        <f>E170/$B$149%</f>
        <v>7.6</v>
      </c>
      <c r="G170" s="527">
        <v>4</v>
      </c>
      <c r="H170" s="33">
        <f>G170/$B$149%</f>
        <v>0.9</v>
      </c>
      <c r="I170" s="526">
        <v>3</v>
      </c>
      <c r="J170" s="33">
        <f>I170/$B$149%</f>
        <v>0.7</v>
      </c>
      <c r="K170" s="527">
        <v>6</v>
      </c>
      <c r="L170" s="33">
        <f>K170/$B$149%</f>
        <v>1.3</v>
      </c>
    </row>
    <row r="171" spans="1:12">
      <c r="A171" s="32" t="s">
        <v>453</v>
      </c>
      <c r="B171" s="639">
        <f>C171+E171+G171+I171+K171</f>
        <v>214</v>
      </c>
      <c r="C171" s="598">
        <v>108</v>
      </c>
      <c r="D171" s="33">
        <f>C171/$B$149%</f>
        <v>23.4</v>
      </c>
      <c r="E171" s="528">
        <v>78</v>
      </c>
      <c r="F171" s="33">
        <f>E171/$B$149%</f>
        <v>16.899999999999999</v>
      </c>
      <c r="G171" s="529">
        <v>22</v>
      </c>
      <c r="H171" s="33">
        <f>G171/$B$149%</f>
        <v>4.8</v>
      </c>
      <c r="I171" s="528">
        <v>3</v>
      </c>
      <c r="J171" s="33">
        <f>I171/$B$149%</f>
        <v>0.7</v>
      </c>
      <c r="K171" s="529">
        <v>3</v>
      </c>
      <c r="L171" s="33">
        <f>K171/$B$149%</f>
        <v>0.7</v>
      </c>
    </row>
    <row r="172" spans="1:12">
      <c r="A172" s="32" t="s">
        <v>454</v>
      </c>
      <c r="B172" s="639">
        <f>C172+E172+G172+I172+K172</f>
        <v>44</v>
      </c>
      <c r="C172" s="598">
        <v>29</v>
      </c>
      <c r="D172" s="33">
        <f>C172/$B$149%</f>
        <v>6.3</v>
      </c>
      <c r="E172" s="528">
        <v>8</v>
      </c>
      <c r="F172" s="33">
        <f>E172/$B$149%</f>
        <v>1.7</v>
      </c>
      <c r="G172" s="529">
        <v>6</v>
      </c>
      <c r="H172" s="33">
        <f>G172/$B$149%</f>
        <v>1.3</v>
      </c>
      <c r="I172" s="528">
        <v>1</v>
      </c>
      <c r="J172" s="33">
        <f>I172/$B$149%</f>
        <v>0.2</v>
      </c>
      <c r="K172" s="529">
        <v>0</v>
      </c>
      <c r="L172" s="33">
        <f>K172/$B$149%</f>
        <v>0</v>
      </c>
    </row>
    <row r="175" spans="1:12">
      <c r="A175" s="32" t="s">
        <v>424</v>
      </c>
      <c r="B175" s="67">
        <v>5.6000000000000001E-2</v>
      </c>
    </row>
    <row r="176" spans="1:12">
      <c r="A176" s="32" t="s">
        <v>425</v>
      </c>
      <c r="B176" s="67">
        <v>0.13200000000000001</v>
      </c>
    </row>
    <row r="177" spans="1:12">
      <c r="A177" s="32" t="s">
        <v>426</v>
      </c>
      <c r="B177" s="67">
        <v>0.10299999999999999</v>
      </c>
    </row>
    <row r="178" spans="1:12">
      <c r="A178" s="77"/>
      <c r="B178" s="482"/>
      <c r="C178" s="464"/>
      <c r="D178" s="71"/>
      <c r="E178" s="482"/>
      <c r="F178" s="464"/>
      <c r="G178" s="482"/>
      <c r="H178" s="464"/>
      <c r="I178" s="482"/>
      <c r="J178" s="464"/>
      <c r="K178" s="482"/>
      <c r="L178" s="464"/>
    </row>
    <row r="180" spans="1:12">
      <c r="A180" s="51" t="s">
        <v>469</v>
      </c>
    </row>
    <row r="182" spans="1:12" ht="26.1" customHeight="1">
      <c r="A182" s="603"/>
      <c r="B182" s="640"/>
      <c r="C182" s="934" t="s">
        <v>200</v>
      </c>
      <c r="D182" s="934"/>
      <c r="E182" s="933" t="s">
        <v>201</v>
      </c>
      <c r="F182" s="933"/>
      <c r="G182" s="936" t="s">
        <v>564</v>
      </c>
      <c r="H182" s="936"/>
      <c r="I182" s="933" t="s">
        <v>202</v>
      </c>
      <c r="J182" s="933"/>
      <c r="K182" s="933" t="s">
        <v>203</v>
      </c>
      <c r="L182" s="933"/>
    </row>
    <row r="183" spans="1:12" ht="31.5">
      <c r="A183" s="522"/>
      <c r="B183" s="620" t="s">
        <v>497</v>
      </c>
      <c r="C183" s="459" t="s">
        <v>410</v>
      </c>
      <c r="D183" s="641" t="s">
        <v>401</v>
      </c>
      <c r="E183" s="459" t="s">
        <v>410</v>
      </c>
      <c r="F183" s="459" t="s">
        <v>401</v>
      </c>
      <c r="G183" s="459" t="s">
        <v>410</v>
      </c>
      <c r="H183" s="459" t="s">
        <v>401</v>
      </c>
      <c r="I183" s="459" t="s">
        <v>410</v>
      </c>
      <c r="J183" s="459" t="s">
        <v>401</v>
      </c>
      <c r="K183" s="459" t="s">
        <v>410</v>
      </c>
      <c r="L183" s="459" t="s">
        <v>401</v>
      </c>
    </row>
    <row r="184" spans="1:12">
      <c r="A184" s="85" t="s">
        <v>114</v>
      </c>
      <c r="B184" s="475">
        <v>468</v>
      </c>
      <c r="C184" s="64">
        <v>131</v>
      </c>
      <c r="D184" s="474">
        <v>28.6</v>
      </c>
      <c r="E184" s="475">
        <v>91</v>
      </c>
      <c r="F184" s="474">
        <v>19.899999999999999</v>
      </c>
      <c r="G184" s="475">
        <v>47</v>
      </c>
      <c r="H184" s="474">
        <v>10.3</v>
      </c>
      <c r="I184" s="475">
        <v>2</v>
      </c>
      <c r="J184" s="474">
        <v>0.4</v>
      </c>
      <c r="K184" s="475">
        <v>7</v>
      </c>
      <c r="L184" s="474">
        <v>1.5</v>
      </c>
    </row>
    <row r="185" spans="1:12">
      <c r="F185" s="33"/>
      <c r="H185" s="33"/>
      <c r="J185" s="33"/>
      <c r="L185" s="33"/>
    </row>
    <row r="186" spans="1:12">
      <c r="A186" s="51" t="s">
        <v>228</v>
      </c>
      <c r="F186" s="33"/>
      <c r="H186" s="33"/>
      <c r="J186" s="33"/>
      <c r="L186" s="33"/>
    </row>
    <row r="187" spans="1:12">
      <c r="A187" s="32" t="s">
        <v>563</v>
      </c>
      <c r="B187" s="639">
        <f>C187+E187+G187+I187+K187</f>
        <v>60</v>
      </c>
      <c r="C187" s="502">
        <v>24</v>
      </c>
      <c r="D187" s="33">
        <f>C187/$B$184%</f>
        <v>5.0999999999999996</v>
      </c>
      <c r="E187" s="592">
        <v>21</v>
      </c>
      <c r="F187" s="33">
        <f>E187/$B$184%</f>
        <v>4.5</v>
      </c>
      <c r="G187" s="593">
        <v>13</v>
      </c>
      <c r="H187" s="33">
        <f>G187/$B$184%</f>
        <v>2.8</v>
      </c>
      <c r="I187" s="592">
        <v>0</v>
      </c>
      <c r="J187" s="33">
        <f>I187/$B$184%</f>
        <v>0</v>
      </c>
      <c r="K187" s="592">
        <v>2</v>
      </c>
      <c r="L187" s="33">
        <f>K187/$B$184%</f>
        <v>0.4</v>
      </c>
    </row>
    <row r="188" spans="1:12">
      <c r="A188" s="32" t="s">
        <v>106</v>
      </c>
      <c r="B188" s="639">
        <f>C188+E188+G188+I188+K188</f>
        <v>85</v>
      </c>
      <c r="C188" s="505">
        <v>43</v>
      </c>
      <c r="D188" s="33">
        <f>C188/$B$184%</f>
        <v>9.1999999999999993</v>
      </c>
      <c r="E188" s="623">
        <v>28</v>
      </c>
      <c r="F188" s="33">
        <f>E188/$B$184%</f>
        <v>6</v>
      </c>
      <c r="G188" s="624">
        <v>11</v>
      </c>
      <c r="H188" s="33">
        <f>G188/$B$184%</f>
        <v>2.4</v>
      </c>
      <c r="I188" s="623">
        <v>0</v>
      </c>
      <c r="J188" s="33">
        <f>I188/$B$184%</f>
        <v>0</v>
      </c>
      <c r="K188" s="623">
        <v>3</v>
      </c>
      <c r="L188" s="33">
        <f>K188/$B$184%</f>
        <v>0.6</v>
      </c>
    </row>
    <row r="189" spans="1:12">
      <c r="A189" s="32" t="s">
        <v>157</v>
      </c>
      <c r="B189" s="639">
        <f>C189+E189+G189+I189+K189</f>
        <v>133</v>
      </c>
      <c r="C189" s="502">
        <v>64</v>
      </c>
      <c r="D189" s="33">
        <f>C189/$B$184%</f>
        <v>13.7</v>
      </c>
      <c r="E189" s="592">
        <v>42</v>
      </c>
      <c r="F189" s="33">
        <f>E189/$B$184%</f>
        <v>9</v>
      </c>
      <c r="G189" s="593">
        <v>23</v>
      </c>
      <c r="H189" s="33">
        <f>G189/$B$184%</f>
        <v>4.9000000000000004</v>
      </c>
      <c r="I189" s="592">
        <v>2</v>
      </c>
      <c r="J189" s="33">
        <f>I189/$B$184%</f>
        <v>0.4</v>
      </c>
      <c r="K189" s="592">
        <v>2</v>
      </c>
      <c r="L189" s="33">
        <f>K189/$B$184%</f>
        <v>0.4</v>
      </c>
    </row>
    <row r="190" spans="1:12">
      <c r="C190" s="65"/>
      <c r="F190" s="33"/>
      <c r="H190" s="33"/>
      <c r="J190" s="33"/>
      <c r="L190" s="33"/>
    </row>
    <row r="191" spans="1:12">
      <c r="A191" s="51" t="s">
        <v>167</v>
      </c>
      <c r="C191" s="65"/>
      <c r="F191" s="33"/>
      <c r="H191" s="33"/>
      <c r="J191" s="33"/>
      <c r="L191" s="33"/>
    </row>
    <row r="192" spans="1:12">
      <c r="A192" s="615" t="s">
        <v>455</v>
      </c>
      <c r="B192" s="639">
        <f t="shared" ref="B192:B201" si="30">C192+E192+G192+I192+K192</f>
        <v>40</v>
      </c>
      <c r="C192" s="588">
        <v>22</v>
      </c>
      <c r="D192" s="33">
        <f t="shared" ref="D192:D202" si="31">C192/$B$184%</f>
        <v>4.7</v>
      </c>
      <c r="E192" s="589">
        <v>10</v>
      </c>
      <c r="F192" s="509">
        <f t="shared" ref="F192:F202" si="32">E192/$B$184%</f>
        <v>2.1</v>
      </c>
      <c r="G192" s="590">
        <v>5</v>
      </c>
      <c r="H192" s="509">
        <f t="shared" ref="H192:H201" si="33">G192/$B$184%</f>
        <v>1.1000000000000001</v>
      </c>
      <c r="I192" s="589">
        <v>0</v>
      </c>
      <c r="J192" s="509">
        <f t="shared" ref="J192:J201" si="34">I192/$B$184%</f>
        <v>0</v>
      </c>
      <c r="K192" s="590">
        <v>3</v>
      </c>
      <c r="L192" s="509">
        <f t="shared" ref="L192:L201" si="35">K192/$B$184%</f>
        <v>0.6</v>
      </c>
    </row>
    <row r="193" spans="1:18" s="79" customFormat="1" ht="47.25">
      <c r="A193" s="494" t="s">
        <v>534</v>
      </c>
      <c r="B193" s="639">
        <f t="shared" si="30"/>
        <v>1</v>
      </c>
      <c r="C193" s="512">
        <v>1</v>
      </c>
      <c r="D193" s="509">
        <f t="shared" si="31"/>
        <v>0.2</v>
      </c>
      <c r="E193" s="513">
        <v>0</v>
      </c>
      <c r="F193" s="509">
        <f t="shared" si="32"/>
        <v>0</v>
      </c>
      <c r="G193" s="514">
        <v>0</v>
      </c>
      <c r="H193" s="509">
        <f t="shared" si="33"/>
        <v>0</v>
      </c>
      <c r="I193" s="513">
        <v>0</v>
      </c>
      <c r="J193" s="509">
        <f t="shared" si="34"/>
        <v>0</v>
      </c>
      <c r="K193" s="514">
        <v>0</v>
      </c>
      <c r="L193" s="509">
        <f t="shared" si="35"/>
        <v>0</v>
      </c>
    </row>
    <row r="194" spans="1:18">
      <c r="A194" s="57" t="s">
        <v>457</v>
      </c>
      <c r="B194" s="639">
        <f t="shared" si="30"/>
        <v>41</v>
      </c>
      <c r="C194" s="591">
        <f>SUM(C192:C193)</f>
        <v>23</v>
      </c>
      <c r="D194" s="33">
        <f t="shared" si="31"/>
        <v>4.9000000000000004</v>
      </c>
      <c r="E194" s="592">
        <f>SUM(E192:E193)</f>
        <v>10</v>
      </c>
      <c r="F194" s="33">
        <f t="shared" si="32"/>
        <v>2.1</v>
      </c>
      <c r="G194" s="593">
        <f>SUM(G192:G193)</f>
        <v>5</v>
      </c>
      <c r="H194" s="33">
        <f t="shared" si="33"/>
        <v>1.1000000000000001</v>
      </c>
      <c r="I194" s="592">
        <f>SUM(I192:I193)</f>
        <v>0</v>
      </c>
      <c r="J194" s="33">
        <f t="shared" si="34"/>
        <v>0</v>
      </c>
      <c r="K194" s="593">
        <f>SUM(K192:K193)</f>
        <v>3</v>
      </c>
      <c r="L194" s="33">
        <f t="shared" si="35"/>
        <v>0.6</v>
      </c>
    </row>
    <row r="195" spans="1:18">
      <c r="A195" s="496" t="s">
        <v>459</v>
      </c>
      <c r="B195" s="639">
        <f t="shared" si="30"/>
        <v>62</v>
      </c>
      <c r="C195" s="594">
        <v>24</v>
      </c>
      <c r="D195" s="509">
        <f t="shared" si="31"/>
        <v>5.0999999999999996</v>
      </c>
      <c r="E195" s="595">
        <v>21</v>
      </c>
      <c r="F195" s="509">
        <f t="shared" si="32"/>
        <v>4.5</v>
      </c>
      <c r="G195" s="596">
        <v>17</v>
      </c>
      <c r="H195" s="509">
        <f t="shared" si="33"/>
        <v>3.6</v>
      </c>
      <c r="I195" s="595">
        <v>0</v>
      </c>
      <c r="J195" s="509">
        <f t="shared" si="34"/>
        <v>0</v>
      </c>
      <c r="K195" s="596">
        <v>0</v>
      </c>
      <c r="L195" s="509">
        <f t="shared" si="35"/>
        <v>0</v>
      </c>
    </row>
    <row r="196" spans="1:18">
      <c r="A196" s="496" t="s">
        <v>460</v>
      </c>
      <c r="B196" s="639">
        <f t="shared" si="30"/>
        <v>3</v>
      </c>
      <c r="C196" s="594">
        <v>2</v>
      </c>
      <c r="D196" s="509">
        <f t="shared" si="31"/>
        <v>0.4</v>
      </c>
      <c r="E196" s="595">
        <v>0</v>
      </c>
      <c r="F196" s="509">
        <f t="shared" si="32"/>
        <v>0</v>
      </c>
      <c r="G196" s="596">
        <v>1</v>
      </c>
      <c r="H196" s="509">
        <f t="shared" si="33"/>
        <v>0.2</v>
      </c>
      <c r="I196" s="595">
        <v>0</v>
      </c>
      <c r="J196" s="509">
        <f t="shared" si="34"/>
        <v>0</v>
      </c>
      <c r="K196" s="596">
        <v>0</v>
      </c>
      <c r="L196" s="509">
        <f t="shared" si="35"/>
        <v>0</v>
      </c>
    </row>
    <row r="197" spans="1:18">
      <c r="A197" s="615" t="s">
        <v>461</v>
      </c>
      <c r="B197" s="639">
        <f t="shared" si="30"/>
        <v>13</v>
      </c>
      <c r="C197" s="594">
        <v>9</v>
      </c>
      <c r="D197" s="509">
        <f t="shared" si="31"/>
        <v>1.9</v>
      </c>
      <c r="E197" s="595">
        <v>4</v>
      </c>
      <c r="F197" s="509">
        <f t="shared" si="32"/>
        <v>0.9</v>
      </c>
      <c r="G197" s="596">
        <v>0</v>
      </c>
      <c r="H197" s="509">
        <f t="shared" si="33"/>
        <v>0</v>
      </c>
      <c r="I197" s="595">
        <v>0</v>
      </c>
      <c r="J197" s="509">
        <f t="shared" si="34"/>
        <v>0</v>
      </c>
      <c r="K197" s="596">
        <v>0</v>
      </c>
      <c r="L197" s="509">
        <f t="shared" si="35"/>
        <v>0</v>
      </c>
    </row>
    <row r="198" spans="1:18">
      <c r="A198" s="55" t="s">
        <v>458</v>
      </c>
      <c r="B198" s="639">
        <f t="shared" si="30"/>
        <v>78</v>
      </c>
      <c r="C198" s="591">
        <f>SUM(C195:C197)</f>
        <v>35</v>
      </c>
      <c r="D198" s="33">
        <f t="shared" si="31"/>
        <v>7.5</v>
      </c>
      <c r="E198" s="592">
        <f>SUM(E195:E197)</f>
        <v>25</v>
      </c>
      <c r="F198" s="33">
        <f t="shared" si="32"/>
        <v>5.3</v>
      </c>
      <c r="G198" s="593">
        <f>SUM(G195:G197)</f>
        <v>18</v>
      </c>
      <c r="H198" s="33">
        <f t="shared" si="33"/>
        <v>3.8</v>
      </c>
      <c r="I198" s="592">
        <f>SUM(I195:I197)</f>
        <v>0</v>
      </c>
      <c r="J198" s="33">
        <f t="shared" si="34"/>
        <v>0</v>
      </c>
      <c r="K198" s="593">
        <f>SUM(K195:K197)</f>
        <v>0</v>
      </c>
      <c r="L198" s="33">
        <f t="shared" si="35"/>
        <v>0</v>
      </c>
    </row>
    <row r="199" spans="1:18">
      <c r="A199" s="55" t="s">
        <v>105</v>
      </c>
      <c r="B199" s="639">
        <f t="shared" si="30"/>
        <v>22</v>
      </c>
      <c r="C199" s="591">
        <v>10</v>
      </c>
      <c r="D199" s="33">
        <f t="shared" si="31"/>
        <v>2.1</v>
      </c>
      <c r="E199" s="592">
        <v>10</v>
      </c>
      <c r="F199" s="33">
        <f t="shared" si="32"/>
        <v>2.1</v>
      </c>
      <c r="G199" s="593">
        <v>2</v>
      </c>
      <c r="H199" s="33">
        <f t="shared" si="33"/>
        <v>0.4</v>
      </c>
      <c r="I199" s="592">
        <v>0</v>
      </c>
      <c r="J199" s="33">
        <f t="shared" si="34"/>
        <v>0</v>
      </c>
      <c r="K199" s="593">
        <v>0</v>
      </c>
      <c r="L199" s="33">
        <f t="shared" si="35"/>
        <v>0</v>
      </c>
    </row>
    <row r="200" spans="1:18">
      <c r="A200" s="55" t="s">
        <v>220</v>
      </c>
      <c r="B200" s="639">
        <f t="shared" si="30"/>
        <v>133</v>
      </c>
      <c r="C200" s="591">
        <v>61</v>
      </c>
      <c r="D200" s="33">
        <f t="shared" si="31"/>
        <v>13</v>
      </c>
      <c r="E200" s="592">
        <v>44</v>
      </c>
      <c r="F200" s="33">
        <f t="shared" si="32"/>
        <v>9.4</v>
      </c>
      <c r="G200" s="593">
        <v>22</v>
      </c>
      <c r="H200" s="33">
        <f t="shared" si="33"/>
        <v>4.7</v>
      </c>
      <c r="I200" s="592">
        <v>2</v>
      </c>
      <c r="J200" s="33">
        <f t="shared" si="34"/>
        <v>0.4</v>
      </c>
      <c r="K200" s="593">
        <v>4</v>
      </c>
      <c r="L200" s="33">
        <f t="shared" si="35"/>
        <v>0.9</v>
      </c>
    </row>
    <row r="201" spans="1:18" s="79" customFormat="1" ht="31.5">
      <c r="A201" s="66" t="s">
        <v>450</v>
      </c>
      <c r="B201" s="639">
        <f t="shared" si="30"/>
        <v>1</v>
      </c>
      <c r="C201" s="502">
        <v>1</v>
      </c>
      <c r="D201" s="33">
        <f t="shared" si="31"/>
        <v>0.2</v>
      </c>
      <c r="E201" s="511">
        <v>0</v>
      </c>
      <c r="F201" s="33">
        <f t="shared" si="32"/>
        <v>0</v>
      </c>
      <c r="G201" s="498">
        <v>0</v>
      </c>
      <c r="H201" s="33">
        <f t="shared" si="33"/>
        <v>0</v>
      </c>
      <c r="I201" s="511">
        <v>0</v>
      </c>
      <c r="J201" s="33">
        <f t="shared" si="34"/>
        <v>0</v>
      </c>
      <c r="K201" s="498">
        <v>0</v>
      </c>
      <c r="L201" s="33">
        <f t="shared" si="35"/>
        <v>0</v>
      </c>
    </row>
    <row r="202" spans="1:18">
      <c r="A202" s="55" t="s">
        <v>196</v>
      </c>
      <c r="B202" s="639">
        <f>C202+E202+G202+I202+K202</f>
        <v>1</v>
      </c>
      <c r="C202" s="591">
        <v>0</v>
      </c>
      <c r="D202" s="33">
        <f t="shared" si="31"/>
        <v>0</v>
      </c>
      <c r="E202" s="592">
        <v>1</v>
      </c>
      <c r="F202" s="33">
        <f t="shared" si="32"/>
        <v>0.2</v>
      </c>
      <c r="G202" s="593">
        <v>0</v>
      </c>
      <c r="H202" s="33"/>
      <c r="I202" s="592">
        <v>0</v>
      </c>
      <c r="J202" s="33"/>
      <c r="K202" s="593">
        <v>0</v>
      </c>
      <c r="L202" s="33"/>
      <c r="M202" s="609"/>
    </row>
    <row r="203" spans="1:18">
      <c r="A203" s="51"/>
      <c r="F203" s="33"/>
      <c r="H203" s="33"/>
      <c r="J203" s="33"/>
      <c r="L203" s="33"/>
    </row>
    <row r="204" spans="1:18">
      <c r="A204" s="51" t="s">
        <v>158</v>
      </c>
      <c r="F204" s="33"/>
      <c r="H204" s="33"/>
      <c r="J204" s="33"/>
      <c r="L204" s="33"/>
      <c r="R204" s="32" t="s">
        <v>210</v>
      </c>
    </row>
    <row r="205" spans="1:18">
      <c r="A205" s="32" t="s">
        <v>113</v>
      </c>
      <c r="B205" s="639">
        <f>C205+E205+G205+I205+K205</f>
        <v>88</v>
      </c>
      <c r="C205" s="597">
        <v>41</v>
      </c>
      <c r="D205" s="33">
        <f>C205/$B$184%</f>
        <v>8.8000000000000007</v>
      </c>
      <c r="E205" s="526">
        <v>27</v>
      </c>
      <c r="F205" s="33">
        <f>E205/$B$184%</f>
        <v>5.8</v>
      </c>
      <c r="G205" s="527">
        <v>16</v>
      </c>
      <c r="H205" s="33">
        <f>G205/$B$184%</f>
        <v>3.4</v>
      </c>
      <c r="I205" s="526">
        <v>0</v>
      </c>
      <c r="J205" s="33">
        <f>I205/$B$184%</f>
        <v>0</v>
      </c>
      <c r="K205" s="527">
        <v>4</v>
      </c>
      <c r="L205" s="33">
        <f>K205/$B$184%</f>
        <v>0.9</v>
      </c>
    </row>
    <row r="206" spans="1:18">
      <c r="A206" s="32" t="s">
        <v>453</v>
      </c>
      <c r="B206" s="639">
        <f>C206+E206+G206+I206+K206</f>
        <v>158</v>
      </c>
      <c r="C206" s="598">
        <v>76</v>
      </c>
      <c r="D206" s="33">
        <f>C206/$B$184%</f>
        <v>16.2</v>
      </c>
      <c r="E206" s="528">
        <v>53</v>
      </c>
      <c r="F206" s="33">
        <f>E206/$B$184%</f>
        <v>11.3</v>
      </c>
      <c r="G206" s="529">
        <v>24</v>
      </c>
      <c r="H206" s="33">
        <f>G206/$B$184%</f>
        <v>5.0999999999999996</v>
      </c>
      <c r="I206" s="528">
        <v>2</v>
      </c>
      <c r="J206" s="33">
        <f>I206/$B$184%</f>
        <v>0.4</v>
      </c>
      <c r="K206" s="529">
        <v>3</v>
      </c>
      <c r="L206" s="33">
        <f>K206/$B$184%</f>
        <v>0.6</v>
      </c>
    </row>
    <row r="207" spans="1:18">
      <c r="A207" s="32" t="s">
        <v>454</v>
      </c>
      <c r="B207" s="639">
        <f>C207+E207+G207+I207+K207</f>
        <v>30</v>
      </c>
      <c r="C207" s="598">
        <v>14</v>
      </c>
      <c r="D207" s="33">
        <f>C207/$B$184%</f>
        <v>3</v>
      </c>
      <c r="E207" s="528">
        <v>9</v>
      </c>
      <c r="F207" s="33">
        <f>E207/$B$184%</f>
        <v>1.9</v>
      </c>
      <c r="G207" s="529">
        <v>7</v>
      </c>
      <c r="H207" s="33">
        <f>G207/$B$184%</f>
        <v>1.5</v>
      </c>
      <c r="I207" s="528">
        <v>0</v>
      </c>
      <c r="J207" s="33">
        <f>I207/$B$184%</f>
        <v>0</v>
      </c>
      <c r="K207" s="529">
        <v>0</v>
      </c>
      <c r="L207" s="33">
        <f>K207/$B$184%</f>
        <v>0</v>
      </c>
    </row>
    <row r="210" spans="1:12">
      <c r="A210" s="32" t="s">
        <v>427</v>
      </c>
      <c r="B210" s="67">
        <v>7.5999999999999998E-2</v>
      </c>
    </row>
    <row r="211" spans="1:12">
      <c r="A211" s="32" t="s">
        <v>428</v>
      </c>
      <c r="B211" s="67">
        <v>0.317</v>
      </c>
    </row>
    <row r="212" spans="1:12">
      <c r="A212" s="32" t="s">
        <v>429</v>
      </c>
      <c r="B212" s="67">
        <v>0.109</v>
      </c>
    </row>
    <row r="213" spans="1:12">
      <c r="A213" s="77"/>
      <c r="B213" s="482"/>
      <c r="C213" s="464"/>
      <c r="D213" s="71"/>
      <c r="E213" s="482"/>
      <c r="F213" s="464"/>
      <c r="G213" s="482"/>
      <c r="H213" s="464"/>
      <c r="I213" s="482"/>
      <c r="J213" s="464"/>
      <c r="K213" s="482"/>
      <c r="L213" s="464"/>
    </row>
    <row r="215" spans="1:12">
      <c r="A215" s="51" t="s">
        <v>470</v>
      </c>
    </row>
    <row r="217" spans="1:12" ht="27" customHeight="1">
      <c r="A217" s="603"/>
      <c r="B217" s="640"/>
      <c r="C217" s="934" t="s">
        <v>200</v>
      </c>
      <c r="D217" s="934"/>
      <c r="E217" s="933" t="s">
        <v>201</v>
      </c>
      <c r="F217" s="933"/>
      <c r="G217" s="936" t="s">
        <v>564</v>
      </c>
      <c r="H217" s="936"/>
      <c r="I217" s="933" t="s">
        <v>202</v>
      </c>
      <c r="J217" s="933"/>
      <c r="K217" s="933" t="s">
        <v>203</v>
      </c>
      <c r="L217" s="933"/>
    </row>
    <row r="218" spans="1:12" ht="31.5">
      <c r="A218" s="522"/>
      <c r="B218" s="620" t="s">
        <v>497</v>
      </c>
      <c r="C218" s="459" t="s">
        <v>410</v>
      </c>
      <c r="D218" s="641" t="s">
        <v>401</v>
      </c>
      <c r="E218" s="459" t="s">
        <v>410</v>
      </c>
      <c r="F218" s="459" t="s">
        <v>401</v>
      </c>
      <c r="G218" s="459" t="s">
        <v>410</v>
      </c>
      <c r="H218" s="459" t="s">
        <v>401</v>
      </c>
      <c r="I218" s="459" t="s">
        <v>410</v>
      </c>
      <c r="J218" s="459" t="s">
        <v>401</v>
      </c>
      <c r="K218" s="459" t="s">
        <v>410</v>
      </c>
      <c r="L218" s="459" t="s">
        <v>401</v>
      </c>
    </row>
    <row r="219" spans="1:12">
      <c r="A219" s="85" t="s">
        <v>114</v>
      </c>
      <c r="B219" s="475">
        <v>460</v>
      </c>
      <c r="C219" s="64">
        <v>199</v>
      </c>
      <c r="D219" s="474">
        <v>43.3</v>
      </c>
      <c r="E219" s="475">
        <v>112</v>
      </c>
      <c r="F219" s="474">
        <v>24.3</v>
      </c>
      <c r="G219" s="475">
        <v>40</v>
      </c>
      <c r="H219" s="474">
        <v>8.6999999999999993</v>
      </c>
      <c r="I219" s="475">
        <v>9</v>
      </c>
      <c r="J219" s="474">
        <v>2</v>
      </c>
      <c r="K219" s="475">
        <v>15</v>
      </c>
      <c r="L219" s="474">
        <v>3.3</v>
      </c>
    </row>
    <row r="220" spans="1:12">
      <c r="F220" s="33"/>
      <c r="H220" s="33"/>
      <c r="J220" s="33"/>
      <c r="L220" s="33"/>
    </row>
    <row r="221" spans="1:12">
      <c r="A221" s="51" t="s">
        <v>228</v>
      </c>
      <c r="F221" s="33"/>
      <c r="H221" s="33"/>
      <c r="J221" s="33"/>
      <c r="L221" s="33"/>
    </row>
    <row r="222" spans="1:12">
      <c r="A222" s="32" t="s">
        <v>563</v>
      </c>
      <c r="B222" s="639">
        <f>C222+E222+G222+I222+K222</f>
        <v>71</v>
      </c>
      <c r="C222" s="502">
        <v>33</v>
      </c>
      <c r="D222" s="33">
        <f>C222/$B$219%</f>
        <v>7.2</v>
      </c>
      <c r="E222" s="592">
        <v>25</v>
      </c>
      <c r="F222" s="33">
        <f>E222/$B$219%</f>
        <v>5.4</v>
      </c>
      <c r="G222" s="593">
        <v>9</v>
      </c>
      <c r="H222" s="33">
        <f>G222/$B$219%</f>
        <v>2</v>
      </c>
      <c r="I222" s="73">
        <v>0</v>
      </c>
      <c r="J222" s="33">
        <f>I222/$B$219%</f>
        <v>0</v>
      </c>
      <c r="K222" s="73">
        <v>4</v>
      </c>
      <c r="L222" s="33">
        <f>K222/$B$219%</f>
        <v>0.9</v>
      </c>
    </row>
    <row r="223" spans="1:12">
      <c r="A223" s="32" t="s">
        <v>106</v>
      </c>
      <c r="B223" s="639">
        <f>C223+E223+G223+I223+K223</f>
        <v>126</v>
      </c>
      <c r="C223" s="505">
        <v>78</v>
      </c>
      <c r="D223" s="33">
        <f>C223/$B$219%</f>
        <v>17</v>
      </c>
      <c r="E223" s="623">
        <v>28</v>
      </c>
      <c r="F223" s="33">
        <f>E223/$B$219%</f>
        <v>6.1</v>
      </c>
      <c r="G223" s="624">
        <v>12</v>
      </c>
      <c r="H223" s="33">
        <f>G223/$B$219%</f>
        <v>2.6</v>
      </c>
      <c r="I223" s="73">
        <v>2</v>
      </c>
      <c r="J223" s="33">
        <f>I223/$B$219%</f>
        <v>0.4</v>
      </c>
      <c r="K223" s="73">
        <v>6</v>
      </c>
      <c r="L223" s="33">
        <f>K223/$B$219%</f>
        <v>1.3</v>
      </c>
    </row>
    <row r="224" spans="1:12">
      <c r="A224" s="32" t="s">
        <v>157</v>
      </c>
      <c r="B224" s="639">
        <f>C224+E224+G224+I224+K224</f>
        <v>178</v>
      </c>
      <c r="C224" s="502">
        <v>88</v>
      </c>
      <c r="D224" s="33">
        <f>C224/$B$219%</f>
        <v>19.100000000000001</v>
      </c>
      <c r="E224" s="592">
        <v>59</v>
      </c>
      <c r="F224" s="33">
        <f>E224/$B$219%</f>
        <v>12.8</v>
      </c>
      <c r="G224" s="593">
        <v>19</v>
      </c>
      <c r="H224" s="33">
        <f>G224/$B$219%</f>
        <v>4.0999999999999996</v>
      </c>
      <c r="I224" s="73">
        <v>7</v>
      </c>
      <c r="J224" s="33">
        <f>I224/$B$219%</f>
        <v>1.5</v>
      </c>
      <c r="K224" s="73">
        <v>5</v>
      </c>
      <c r="L224" s="33">
        <f>K224/$B$219%</f>
        <v>1.1000000000000001</v>
      </c>
    </row>
    <row r="225" spans="1:12">
      <c r="C225" s="65"/>
      <c r="F225" s="33"/>
      <c r="H225" s="33"/>
      <c r="J225" s="33"/>
      <c r="L225" s="33"/>
    </row>
    <row r="226" spans="1:12">
      <c r="A226" s="51" t="s">
        <v>167</v>
      </c>
      <c r="C226" s="65"/>
      <c r="F226" s="33"/>
      <c r="H226" s="33"/>
      <c r="J226" s="33"/>
      <c r="L226" s="33"/>
    </row>
    <row r="227" spans="1:12">
      <c r="A227" s="615" t="s">
        <v>455</v>
      </c>
      <c r="B227" s="639">
        <f t="shared" ref="B227:B237" si="36">C227+E227+G227+I227+K227</f>
        <v>61</v>
      </c>
      <c r="C227" s="588">
        <v>53</v>
      </c>
      <c r="D227" s="509">
        <f t="shared" ref="D227:D237" si="37">C227/$B$219%</f>
        <v>11.5</v>
      </c>
      <c r="E227" s="589">
        <v>6</v>
      </c>
      <c r="F227" s="509">
        <f t="shared" ref="F227:F237" si="38">E227/$B$219%</f>
        <v>1.3</v>
      </c>
      <c r="G227" s="590">
        <v>0</v>
      </c>
      <c r="H227" s="509">
        <f t="shared" ref="H227:H237" si="39">G227/$B$219%</f>
        <v>0</v>
      </c>
      <c r="I227" s="589">
        <v>0</v>
      </c>
      <c r="J227" s="509">
        <f t="shared" ref="J227:J237" si="40">I227/$B$219%</f>
        <v>0</v>
      </c>
      <c r="K227" s="590">
        <v>2</v>
      </c>
      <c r="L227" s="509">
        <f t="shared" ref="L227:L237" si="41">K227/$B$219%</f>
        <v>0.4</v>
      </c>
    </row>
    <row r="228" spans="1:12" s="79" customFormat="1" ht="47.25">
      <c r="A228" s="494" t="s">
        <v>534</v>
      </c>
      <c r="B228" s="639">
        <f t="shared" si="36"/>
        <v>2</v>
      </c>
      <c r="C228" s="512">
        <v>1</v>
      </c>
      <c r="D228" s="509">
        <f t="shared" si="37"/>
        <v>0.2</v>
      </c>
      <c r="E228" s="513">
        <v>1</v>
      </c>
      <c r="F228" s="509">
        <f t="shared" si="38"/>
        <v>0.2</v>
      </c>
      <c r="G228" s="514">
        <v>0</v>
      </c>
      <c r="H228" s="509">
        <f t="shared" si="39"/>
        <v>0</v>
      </c>
      <c r="I228" s="513">
        <v>0</v>
      </c>
      <c r="J228" s="509">
        <f t="shared" si="40"/>
        <v>0</v>
      </c>
      <c r="K228" s="514">
        <v>0</v>
      </c>
      <c r="L228" s="509">
        <f t="shared" si="41"/>
        <v>0</v>
      </c>
    </row>
    <row r="229" spans="1:12">
      <c r="A229" s="57" t="s">
        <v>457</v>
      </c>
      <c r="B229" s="639">
        <f t="shared" si="36"/>
        <v>63</v>
      </c>
      <c r="C229" s="591">
        <f>SUM(C227:C228)</f>
        <v>54</v>
      </c>
      <c r="D229" s="33">
        <f t="shared" si="37"/>
        <v>11.7</v>
      </c>
      <c r="E229" s="592">
        <f>SUM(E227:E228)</f>
        <v>7</v>
      </c>
      <c r="F229" s="33">
        <f t="shared" si="38"/>
        <v>1.5</v>
      </c>
      <c r="G229" s="593">
        <f>SUM(G227:G228)</f>
        <v>0</v>
      </c>
      <c r="H229" s="33">
        <f t="shared" si="39"/>
        <v>0</v>
      </c>
      <c r="I229" s="592">
        <f>SUM(I227:I228)</f>
        <v>0</v>
      </c>
      <c r="J229" s="33">
        <f t="shared" si="40"/>
        <v>0</v>
      </c>
      <c r="K229" s="593">
        <f>SUM(K227:K228)</f>
        <v>2</v>
      </c>
      <c r="L229" s="33">
        <f t="shared" si="41"/>
        <v>0.4</v>
      </c>
    </row>
    <row r="230" spans="1:12">
      <c r="A230" s="496" t="s">
        <v>459</v>
      </c>
      <c r="B230" s="639">
        <f t="shared" si="36"/>
        <v>83</v>
      </c>
      <c r="C230" s="594">
        <v>33</v>
      </c>
      <c r="D230" s="509">
        <f t="shared" si="37"/>
        <v>7.2</v>
      </c>
      <c r="E230" s="595">
        <v>26</v>
      </c>
      <c r="F230" s="509">
        <f t="shared" si="38"/>
        <v>5.7</v>
      </c>
      <c r="G230" s="596">
        <v>18</v>
      </c>
      <c r="H230" s="509">
        <f t="shared" si="39"/>
        <v>3.9</v>
      </c>
      <c r="I230" s="595">
        <v>3</v>
      </c>
      <c r="J230" s="509">
        <f t="shared" si="40"/>
        <v>0.7</v>
      </c>
      <c r="K230" s="596">
        <v>3</v>
      </c>
      <c r="L230" s="509">
        <f t="shared" si="41"/>
        <v>0.7</v>
      </c>
    </row>
    <row r="231" spans="1:12">
      <c r="A231" s="496" t="s">
        <v>460</v>
      </c>
      <c r="B231" s="639">
        <f t="shared" si="36"/>
        <v>2</v>
      </c>
      <c r="C231" s="594">
        <v>2</v>
      </c>
      <c r="D231" s="509">
        <f t="shared" si="37"/>
        <v>0.4</v>
      </c>
      <c r="E231" s="595">
        <v>0</v>
      </c>
      <c r="F231" s="509">
        <f t="shared" si="38"/>
        <v>0</v>
      </c>
      <c r="G231" s="596">
        <v>0</v>
      </c>
      <c r="H231" s="509">
        <f t="shared" si="39"/>
        <v>0</v>
      </c>
      <c r="I231" s="595">
        <v>0</v>
      </c>
      <c r="J231" s="509">
        <f t="shared" si="40"/>
        <v>0</v>
      </c>
      <c r="K231" s="596">
        <v>0</v>
      </c>
      <c r="L231" s="509">
        <f t="shared" si="41"/>
        <v>0</v>
      </c>
    </row>
    <row r="232" spans="1:12">
      <c r="A232" s="615" t="s">
        <v>461</v>
      </c>
      <c r="B232" s="639">
        <f t="shared" si="36"/>
        <v>20</v>
      </c>
      <c r="C232" s="594">
        <v>11</v>
      </c>
      <c r="D232" s="509">
        <f t="shared" si="37"/>
        <v>2.4</v>
      </c>
      <c r="E232" s="595">
        <v>7</v>
      </c>
      <c r="F232" s="509">
        <f t="shared" si="38"/>
        <v>1.5</v>
      </c>
      <c r="G232" s="596">
        <v>1</v>
      </c>
      <c r="H232" s="509">
        <f t="shared" si="39"/>
        <v>0.2</v>
      </c>
      <c r="I232" s="595">
        <v>1</v>
      </c>
      <c r="J232" s="509">
        <f t="shared" si="40"/>
        <v>0.2</v>
      </c>
      <c r="K232" s="596">
        <v>0</v>
      </c>
      <c r="L232" s="509">
        <f t="shared" si="41"/>
        <v>0</v>
      </c>
    </row>
    <row r="233" spans="1:12">
      <c r="A233" s="55" t="s">
        <v>458</v>
      </c>
      <c r="B233" s="639">
        <f t="shared" si="36"/>
        <v>105</v>
      </c>
      <c r="C233" s="591">
        <f>SUM(C230:C232)</f>
        <v>46</v>
      </c>
      <c r="D233" s="33">
        <f t="shared" si="37"/>
        <v>10</v>
      </c>
      <c r="E233" s="592">
        <f>SUM(E230:E232)</f>
        <v>33</v>
      </c>
      <c r="F233" s="33">
        <f t="shared" si="38"/>
        <v>7.2</v>
      </c>
      <c r="G233" s="593">
        <f>SUM(G230:G232)</f>
        <v>19</v>
      </c>
      <c r="H233" s="33">
        <f t="shared" si="39"/>
        <v>4.0999999999999996</v>
      </c>
      <c r="I233" s="592">
        <f>SUM(I230:I232)</f>
        <v>4</v>
      </c>
      <c r="J233" s="33">
        <f t="shared" si="40"/>
        <v>0.9</v>
      </c>
      <c r="K233" s="593">
        <f>SUM(K230:K232)</f>
        <v>3</v>
      </c>
      <c r="L233" s="33">
        <f t="shared" si="41"/>
        <v>0.7</v>
      </c>
    </row>
    <row r="234" spans="1:12">
      <c r="A234" s="55" t="s">
        <v>105</v>
      </c>
      <c r="B234" s="639">
        <f t="shared" si="36"/>
        <v>35</v>
      </c>
      <c r="C234" s="591">
        <v>21</v>
      </c>
      <c r="D234" s="33">
        <f t="shared" si="37"/>
        <v>4.5999999999999996</v>
      </c>
      <c r="E234" s="592">
        <v>10</v>
      </c>
      <c r="F234" s="33">
        <f t="shared" si="38"/>
        <v>2.2000000000000002</v>
      </c>
      <c r="G234" s="593">
        <v>2</v>
      </c>
      <c r="H234" s="33">
        <f t="shared" si="39"/>
        <v>0.4</v>
      </c>
      <c r="I234" s="592">
        <v>0</v>
      </c>
      <c r="J234" s="33">
        <f t="shared" si="40"/>
        <v>0</v>
      </c>
      <c r="K234" s="593">
        <v>2</v>
      </c>
      <c r="L234" s="33">
        <f t="shared" si="41"/>
        <v>0.4</v>
      </c>
    </row>
    <row r="235" spans="1:12">
      <c r="A235" s="55" t="s">
        <v>220</v>
      </c>
      <c r="B235" s="639">
        <f t="shared" si="36"/>
        <v>168</v>
      </c>
      <c r="C235" s="591">
        <v>77</v>
      </c>
      <c r="D235" s="33">
        <f t="shared" si="37"/>
        <v>16.7</v>
      </c>
      <c r="E235" s="592">
        <v>59</v>
      </c>
      <c r="F235" s="33">
        <f t="shared" si="38"/>
        <v>12.8</v>
      </c>
      <c r="G235" s="593">
        <v>19</v>
      </c>
      <c r="H235" s="33">
        <f t="shared" si="39"/>
        <v>4.0999999999999996</v>
      </c>
      <c r="I235" s="592">
        <v>5</v>
      </c>
      <c r="J235" s="33">
        <f t="shared" si="40"/>
        <v>1.1000000000000001</v>
      </c>
      <c r="K235" s="593">
        <v>8</v>
      </c>
      <c r="L235" s="33">
        <f t="shared" si="41"/>
        <v>1.7</v>
      </c>
    </row>
    <row r="236" spans="1:12" s="79" customFormat="1" ht="31.5">
      <c r="A236" s="66" t="s">
        <v>450</v>
      </c>
      <c r="B236" s="639">
        <f t="shared" si="36"/>
        <v>1</v>
      </c>
      <c r="C236" s="502">
        <v>0</v>
      </c>
      <c r="D236" s="33">
        <f t="shared" si="37"/>
        <v>0</v>
      </c>
      <c r="E236" s="511">
        <v>1</v>
      </c>
      <c r="F236" s="33">
        <f t="shared" si="38"/>
        <v>0.2</v>
      </c>
      <c r="G236" s="498">
        <v>0</v>
      </c>
      <c r="H236" s="33">
        <f t="shared" si="39"/>
        <v>0</v>
      </c>
      <c r="I236" s="511">
        <v>0</v>
      </c>
      <c r="J236" s="33">
        <f t="shared" si="40"/>
        <v>0</v>
      </c>
      <c r="K236" s="498">
        <v>0</v>
      </c>
      <c r="L236" s="33">
        <f t="shared" si="41"/>
        <v>0</v>
      </c>
    </row>
    <row r="237" spans="1:12">
      <c r="A237" s="55" t="s">
        <v>196</v>
      </c>
      <c r="B237" s="639">
        <f t="shared" si="36"/>
        <v>1</v>
      </c>
      <c r="C237" s="591">
        <v>0</v>
      </c>
      <c r="D237" s="33">
        <f t="shared" si="37"/>
        <v>0</v>
      </c>
      <c r="E237" s="592">
        <v>1</v>
      </c>
      <c r="F237" s="33">
        <f t="shared" si="38"/>
        <v>0.2</v>
      </c>
      <c r="G237" s="593">
        <v>0</v>
      </c>
      <c r="H237" s="33">
        <f t="shared" si="39"/>
        <v>0</v>
      </c>
      <c r="I237" s="592">
        <v>0</v>
      </c>
      <c r="J237" s="33">
        <f t="shared" si="40"/>
        <v>0</v>
      </c>
      <c r="K237" s="593">
        <v>0</v>
      </c>
      <c r="L237" s="33">
        <f t="shared" si="41"/>
        <v>0</v>
      </c>
    </row>
    <row r="238" spans="1:12">
      <c r="A238" s="51"/>
      <c r="F238" s="33"/>
      <c r="H238" s="33"/>
      <c r="J238" s="33"/>
      <c r="L238" s="33"/>
    </row>
    <row r="239" spans="1:12">
      <c r="A239" s="51" t="s">
        <v>158</v>
      </c>
      <c r="F239" s="33"/>
      <c r="H239" s="33"/>
      <c r="J239" s="33"/>
      <c r="L239" s="33"/>
    </row>
    <row r="240" spans="1:12">
      <c r="A240" s="32" t="s">
        <v>113</v>
      </c>
      <c r="B240" s="639">
        <f>C240+E240+G240+I240+K240</f>
        <v>115</v>
      </c>
      <c r="C240" s="597">
        <v>62</v>
      </c>
      <c r="D240" s="33">
        <f>C240/$B$219%</f>
        <v>13.5</v>
      </c>
      <c r="E240" s="526">
        <v>33</v>
      </c>
      <c r="F240" s="33">
        <f>E240/$B$219%</f>
        <v>7.2</v>
      </c>
      <c r="G240" s="527">
        <v>12</v>
      </c>
      <c r="H240" s="33">
        <f>G240/$B$219%</f>
        <v>2.6</v>
      </c>
      <c r="I240" s="526">
        <v>2</v>
      </c>
      <c r="J240" s="33">
        <f>I240/$B$219%</f>
        <v>0.4</v>
      </c>
      <c r="K240" s="527">
        <v>6</v>
      </c>
      <c r="L240" s="33">
        <f>K240/$B$219%</f>
        <v>1.3</v>
      </c>
    </row>
    <row r="241" spans="1:12">
      <c r="A241" s="32" t="s">
        <v>453</v>
      </c>
      <c r="B241" s="639">
        <f>C241+E241+G241+I241+K241</f>
        <v>216</v>
      </c>
      <c r="C241" s="598">
        <v>115</v>
      </c>
      <c r="D241" s="33">
        <f>C241/$B$219%</f>
        <v>25</v>
      </c>
      <c r="E241" s="528">
        <v>65</v>
      </c>
      <c r="F241" s="33">
        <f>E241/$B$219%</f>
        <v>14.1</v>
      </c>
      <c r="G241" s="529">
        <v>24</v>
      </c>
      <c r="H241" s="33">
        <f>G241/$B$219%</f>
        <v>5.2</v>
      </c>
      <c r="I241" s="528">
        <v>5</v>
      </c>
      <c r="J241" s="33">
        <f>I241/$B$219%</f>
        <v>1.1000000000000001</v>
      </c>
      <c r="K241" s="529">
        <v>7</v>
      </c>
      <c r="L241" s="33">
        <f>K241/$B$219%</f>
        <v>1.5</v>
      </c>
    </row>
    <row r="242" spans="1:12">
      <c r="A242" s="32" t="s">
        <v>454</v>
      </c>
      <c r="B242" s="639">
        <f>C242+E242+G242+I242+K242</f>
        <v>42</v>
      </c>
      <c r="C242" s="598">
        <v>22</v>
      </c>
      <c r="D242" s="33">
        <f>C242/$B$219%</f>
        <v>4.8</v>
      </c>
      <c r="E242" s="528">
        <v>12</v>
      </c>
      <c r="F242" s="33">
        <f>E242/$B$219%</f>
        <v>2.6</v>
      </c>
      <c r="G242" s="529">
        <v>4</v>
      </c>
      <c r="H242" s="33">
        <f>G242/$B$219%</f>
        <v>0.9</v>
      </c>
      <c r="I242" s="528">
        <v>2</v>
      </c>
      <c r="J242" s="33">
        <f>I242/$B$219%</f>
        <v>0.4</v>
      </c>
      <c r="K242" s="529">
        <v>2</v>
      </c>
      <c r="L242" s="33">
        <f>K242/$B$219%</f>
        <v>0.4</v>
      </c>
    </row>
    <row r="245" spans="1:12">
      <c r="A245" s="32" t="s">
        <v>430</v>
      </c>
      <c r="B245" s="67">
        <v>0.05</v>
      </c>
    </row>
    <row r="246" spans="1:12">
      <c r="A246" s="32" t="s">
        <v>431</v>
      </c>
      <c r="B246" s="67">
        <v>0.13500000000000001</v>
      </c>
    </row>
    <row r="247" spans="1:12">
      <c r="A247" s="32" t="s">
        <v>432</v>
      </c>
      <c r="B247" s="67">
        <v>0.105</v>
      </c>
    </row>
    <row r="248" spans="1:12">
      <c r="A248" s="77"/>
      <c r="B248" s="482"/>
      <c r="C248" s="464"/>
      <c r="D248" s="71"/>
      <c r="E248" s="482"/>
      <c r="F248" s="464"/>
      <c r="G248" s="482"/>
      <c r="H248" s="464"/>
      <c r="I248" s="482"/>
      <c r="J248" s="464"/>
      <c r="K248" s="482"/>
      <c r="L248" s="464"/>
    </row>
    <row r="250" spans="1:12">
      <c r="A250" s="525" t="s">
        <v>102</v>
      </c>
    </row>
    <row r="251" spans="1:12">
      <c r="A251" s="524" t="s">
        <v>107</v>
      </c>
    </row>
    <row r="252" spans="1:12">
      <c r="A252" s="524" t="s">
        <v>402</v>
      </c>
    </row>
    <row r="254" spans="1:12">
      <c r="A254" s="532"/>
    </row>
  </sheetData>
  <mergeCells count="36">
    <mergeCell ref="C217:D217"/>
    <mergeCell ref="E217:F217"/>
    <mergeCell ref="G217:H217"/>
    <mergeCell ref="I217:J217"/>
    <mergeCell ref="K217:L217"/>
    <mergeCell ref="C182:D182"/>
    <mergeCell ref="E182:F182"/>
    <mergeCell ref="G182:H182"/>
    <mergeCell ref="I182:J182"/>
    <mergeCell ref="K182:L182"/>
    <mergeCell ref="C147:D147"/>
    <mergeCell ref="E147:F147"/>
    <mergeCell ref="G147:H147"/>
    <mergeCell ref="I147:J147"/>
    <mergeCell ref="K147:L147"/>
    <mergeCell ref="C112:D112"/>
    <mergeCell ref="E112:F112"/>
    <mergeCell ref="G112:H112"/>
    <mergeCell ref="I112:J112"/>
    <mergeCell ref="K112:L112"/>
    <mergeCell ref="C77:D77"/>
    <mergeCell ref="E77:F77"/>
    <mergeCell ref="G77:H77"/>
    <mergeCell ref="I77:J77"/>
    <mergeCell ref="K77:L77"/>
    <mergeCell ref="C42:D42"/>
    <mergeCell ref="E42:F42"/>
    <mergeCell ref="G42:H42"/>
    <mergeCell ref="I42:J42"/>
    <mergeCell ref="K42:L42"/>
    <mergeCell ref="A1:L1"/>
    <mergeCell ref="C7:D7"/>
    <mergeCell ref="E7:F7"/>
    <mergeCell ref="G7:H7"/>
    <mergeCell ref="I7:J7"/>
    <mergeCell ref="K7:L7"/>
  </mergeCells>
  <pageMargins left="0.7" right="0.7" top="0.75" bottom="0.75" header="0.3" footer="0.3"/>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A1:L77"/>
  <sheetViews>
    <sheetView showGridLines="0" zoomScaleNormal="100" workbookViewId="0">
      <pane xSplit="1" ySplit="1" topLeftCell="B2" activePane="bottomRight" state="frozen"/>
      <selection pane="topRight" activeCell="B1" sqref="B1"/>
      <selection pane="bottomLeft" activeCell="A2" sqref="A2"/>
      <selection pane="bottomRight" activeCell="A3" sqref="A3"/>
    </sheetView>
  </sheetViews>
  <sheetFormatPr defaultColWidth="9.140625" defaultRowHeight="15.75"/>
  <cols>
    <col min="1" max="1" width="37.85546875" style="10" customWidth="1"/>
    <col min="2" max="2" width="28" style="22" customWidth="1"/>
    <col min="3" max="3" width="16.85546875" style="22" customWidth="1"/>
    <col min="4" max="10" width="16.85546875" style="4" customWidth="1"/>
    <col min="11" max="11" width="13.85546875" style="10" customWidth="1"/>
    <col min="12" max="16384" width="9.140625" style="10"/>
  </cols>
  <sheetData>
    <row r="1" spans="1:12" s="34" customFormat="1" ht="24" customHeight="1">
      <c r="A1" s="25" t="s">
        <v>514</v>
      </c>
      <c r="B1" s="4"/>
      <c r="C1" s="4"/>
      <c r="D1" s="4"/>
      <c r="E1" s="4"/>
      <c r="F1" s="4"/>
      <c r="G1" s="4"/>
      <c r="H1" s="4"/>
      <c r="I1" s="4"/>
      <c r="J1" s="4"/>
    </row>
    <row r="3" spans="1:12">
      <c r="A3" s="8" t="s">
        <v>515</v>
      </c>
    </row>
    <row r="5" spans="1:12">
      <c r="A5" s="48" t="s">
        <v>518</v>
      </c>
    </row>
    <row r="7" spans="1:12" ht="26.1" customHeight="1">
      <c r="A7" s="26"/>
      <c r="B7" s="27"/>
      <c r="C7" s="941" t="s">
        <v>171</v>
      </c>
      <c r="D7" s="941"/>
      <c r="E7" s="941" t="s">
        <v>172</v>
      </c>
      <c r="F7" s="941"/>
      <c r="G7" s="941" t="s">
        <v>173</v>
      </c>
      <c r="H7" s="941"/>
      <c r="I7" s="941" t="s">
        <v>174</v>
      </c>
      <c r="J7" s="941"/>
      <c r="K7" s="47"/>
    </row>
    <row r="8" spans="1:12" ht="38.25" customHeight="1">
      <c r="A8" s="5"/>
      <c r="B8" s="17" t="s">
        <v>497</v>
      </c>
      <c r="C8" s="17" t="s">
        <v>410</v>
      </c>
      <c r="D8" s="17" t="s">
        <v>401</v>
      </c>
      <c r="E8" s="17" t="s">
        <v>410</v>
      </c>
      <c r="F8" s="17" t="s">
        <v>401</v>
      </c>
      <c r="G8" s="17" t="s">
        <v>410</v>
      </c>
      <c r="H8" s="17" t="s">
        <v>401</v>
      </c>
      <c r="I8" s="17" t="s">
        <v>410</v>
      </c>
      <c r="J8" s="17" t="s">
        <v>401</v>
      </c>
      <c r="K8" s="7"/>
      <c r="L8" s="10" t="s">
        <v>210</v>
      </c>
    </row>
    <row r="9" spans="1:12">
      <c r="A9" s="28" t="s">
        <v>114</v>
      </c>
      <c r="B9" s="69">
        <v>416</v>
      </c>
      <c r="C9" s="69">
        <v>329</v>
      </c>
      <c r="D9" s="49">
        <v>79.099999999999994</v>
      </c>
      <c r="E9" s="643">
        <v>29</v>
      </c>
      <c r="F9" s="49">
        <v>7</v>
      </c>
      <c r="G9" s="643">
        <v>16</v>
      </c>
      <c r="H9" s="49">
        <v>3.8</v>
      </c>
      <c r="I9" s="644">
        <v>8</v>
      </c>
      <c r="J9" s="49">
        <v>1.9</v>
      </c>
      <c r="K9" s="9"/>
    </row>
    <row r="10" spans="1:12">
      <c r="D10" s="19"/>
      <c r="E10" s="19"/>
      <c r="F10" s="19"/>
      <c r="G10" s="19"/>
      <c r="H10" s="19"/>
      <c r="I10" s="37"/>
      <c r="J10" s="19"/>
      <c r="K10" s="9"/>
    </row>
    <row r="11" spans="1:12">
      <c r="A11" s="8" t="s">
        <v>218</v>
      </c>
      <c r="D11" s="19"/>
      <c r="E11" s="19"/>
      <c r="F11" s="19"/>
      <c r="G11" s="19"/>
      <c r="H11" s="19"/>
      <c r="I11" s="37"/>
      <c r="J11" s="19"/>
      <c r="K11" s="9"/>
    </row>
    <row r="12" spans="1:12">
      <c r="A12" s="10" t="s">
        <v>503</v>
      </c>
      <c r="B12" s="38">
        <f>C12+E12+G12+I12</f>
        <v>72</v>
      </c>
      <c r="C12" s="645">
        <v>59</v>
      </c>
      <c r="D12" s="19">
        <f>C12/$B$9%</f>
        <v>14.2</v>
      </c>
      <c r="E12" s="646">
        <v>9</v>
      </c>
      <c r="F12" s="19">
        <f>E12/$B$9%</f>
        <v>2.2000000000000002</v>
      </c>
      <c r="G12" s="647">
        <v>3</v>
      </c>
      <c r="H12" s="19">
        <f>G12/$B$9%</f>
        <v>0.7</v>
      </c>
      <c r="I12" s="646">
        <v>1</v>
      </c>
      <c r="J12" s="19">
        <f>I12/$B$9%</f>
        <v>0.2</v>
      </c>
      <c r="K12" s="9"/>
    </row>
    <row r="13" spans="1:12">
      <c r="A13" s="10" t="s">
        <v>106</v>
      </c>
      <c r="B13" s="38">
        <f>C13+E13+G13+I13</f>
        <v>124</v>
      </c>
      <c r="C13" s="648">
        <v>111</v>
      </c>
      <c r="D13" s="19">
        <f>C13/$B$9%</f>
        <v>26.7</v>
      </c>
      <c r="E13" s="649">
        <v>5</v>
      </c>
      <c r="F13" s="19">
        <f>E13/$B$9%</f>
        <v>1.2</v>
      </c>
      <c r="G13" s="650">
        <v>5</v>
      </c>
      <c r="H13" s="19">
        <f>G13/$B$9%</f>
        <v>1.2</v>
      </c>
      <c r="I13" s="649">
        <v>3</v>
      </c>
      <c r="J13" s="19">
        <f>I13/$B$9%</f>
        <v>0.7</v>
      </c>
      <c r="K13" s="9"/>
    </row>
    <row r="14" spans="1:12">
      <c r="A14" s="10" t="s">
        <v>157</v>
      </c>
      <c r="B14" s="38">
        <f>C14+E14+G14+I14</f>
        <v>186</v>
      </c>
      <c r="C14" s="645">
        <v>159</v>
      </c>
      <c r="D14" s="19">
        <f>C14/$B$9%</f>
        <v>38.200000000000003</v>
      </c>
      <c r="E14" s="646">
        <v>15</v>
      </c>
      <c r="F14" s="19">
        <f>E14/$B$9%</f>
        <v>3.6</v>
      </c>
      <c r="G14" s="647">
        <v>8</v>
      </c>
      <c r="H14" s="19">
        <f>G14/$B$9%</f>
        <v>1.9</v>
      </c>
      <c r="I14" s="646">
        <v>4</v>
      </c>
      <c r="J14" s="19">
        <f>I14/$B$9%</f>
        <v>1</v>
      </c>
      <c r="K14" s="9"/>
    </row>
    <row r="15" spans="1:12">
      <c r="A15" s="8"/>
      <c r="D15" s="19"/>
      <c r="E15" s="19"/>
      <c r="F15" s="19"/>
      <c r="G15" s="19"/>
      <c r="H15" s="19"/>
      <c r="I15" s="37"/>
      <c r="J15" s="19"/>
      <c r="K15" s="14"/>
    </row>
    <row r="16" spans="1:12">
      <c r="A16" s="8" t="s">
        <v>167</v>
      </c>
      <c r="D16" s="19"/>
      <c r="E16" s="19"/>
      <c r="F16" s="19"/>
      <c r="G16" s="19"/>
      <c r="H16" s="19"/>
      <c r="I16" s="37"/>
      <c r="J16" s="19"/>
      <c r="K16" s="9"/>
    </row>
    <row r="17" spans="1:11" ht="15.95" customHeight="1">
      <c r="A17" s="11" t="s">
        <v>455</v>
      </c>
      <c r="B17" s="38">
        <f t="shared" ref="B17:B25" si="0">C17+E17+G17+I17</f>
        <v>47</v>
      </c>
      <c r="C17" s="651">
        <v>40</v>
      </c>
      <c r="D17" s="652">
        <f t="shared" ref="D17:D26" si="1">C17/$B$9%</f>
        <v>9.6</v>
      </c>
      <c r="E17" s="653">
        <v>3</v>
      </c>
      <c r="F17" s="652">
        <f t="shared" ref="F17:F26" si="2">E17/$B$9%</f>
        <v>0.7</v>
      </c>
      <c r="G17" s="654">
        <v>0</v>
      </c>
      <c r="H17" s="652">
        <f t="shared" ref="H17:H26" si="3">G17/$B$9%</f>
        <v>0</v>
      </c>
      <c r="I17" s="653">
        <v>4</v>
      </c>
      <c r="J17" s="652">
        <f t="shared" ref="J17:J26" si="4">I17/$B$9%</f>
        <v>1</v>
      </c>
      <c r="K17" s="9"/>
    </row>
    <row r="18" spans="1:11" s="34" customFormat="1" ht="47.25">
      <c r="A18" s="12" t="s">
        <v>534</v>
      </c>
      <c r="B18" s="62">
        <f t="shared" si="0"/>
        <v>2</v>
      </c>
      <c r="C18" s="655">
        <v>2</v>
      </c>
      <c r="D18" s="652">
        <f t="shared" si="1"/>
        <v>0.5</v>
      </c>
      <c r="E18" s="656">
        <v>0</v>
      </c>
      <c r="F18" s="652">
        <f t="shared" si="2"/>
        <v>0</v>
      </c>
      <c r="G18" s="657">
        <v>0</v>
      </c>
      <c r="H18" s="652">
        <f t="shared" si="3"/>
        <v>0</v>
      </c>
      <c r="I18" s="656">
        <v>0</v>
      </c>
      <c r="J18" s="652">
        <f t="shared" si="4"/>
        <v>0</v>
      </c>
      <c r="K18" s="18"/>
    </row>
    <row r="19" spans="1:11">
      <c r="A19" s="29" t="s">
        <v>457</v>
      </c>
      <c r="B19" s="38">
        <f t="shared" si="0"/>
        <v>49</v>
      </c>
      <c r="C19" s="645">
        <f>SUM(C17:C18)</f>
        <v>42</v>
      </c>
      <c r="D19" s="19">
        <f t="shared" si="1"/>
        <v>10.1</v>
      </c>
      <c r="E19" s="646">
        <f>SUM(E17:E18)</f>
        <v>3</v>
      </c>
      <c r="F19" s="19">
        <f t="shared" si="2"/>
        <v>0.7</v>
      </c>
      <c r="G19" s="647">
        <f>SUM(G17:G18)</f>
        <v>0</v>
      </c>
      <c r="H19" s="19">
        <f t="shared" si="3"/>
        <v>0</v>
      </c>
      <c r="I19" s="646">
        <f>SUM(I17:I18)</f>
        <v>4</v>
      </c>
      <c r="J19" s="19">
        <f t="shared" si="4"/>
        <v>1</v>
      </c>
      <c r="K19" s="9"/>
    </row>
    <row r="20" spans="1:11">
      <c r="A20" s="13" t="s">
        <v>459</v>
      </c>
      <c r="B20" s="38">
        <f t="shared" si="0"/>
        <v>100</v>
      </c>
      <c r="C20" s="658">
        <v>83</v>
      </c>
      <c r="D20" s="652">
        <f t="shared" si="1"/>
        <v>20</v>
      </c>
      <c r="E20" s="659">
        <v>11</v>
      </c>
      <c r="F20" s="652">
        <f t="shared" si="2"/>
        <v>2.6</v>
      </c>
      <c r="G20" s="660">
        <v>6</v>
      </c>
      <c r="H20" s="652">
        <f t="shared" si="3"/>
        <v>1.4</v>
      </c>
      <c r="I20" s="659">
        <v>0</v>
      </c>
      <c r="J20" s="652">
        <f t="shared" si="4"/>
        <v>0</v>
      </c>
      <c r="K20" s="9"/>
    </row>
    <row r="21" spans="1:11">
      <c r="A21" s="13" t="s">
        <v>460</v>
      </c>
      <c r="B21" s="38">
        <f t="shared" si="0"/>
        <v>3</v>
      </c>
      <c r="C21" s="658">
        <v>3</v>
      </c>
      <c r="D21" s="652">
        <f t="shared" si="1"/>
        <v>0.7</v>
      </c>
      <c r="E21" s="659">
        <v>0</v>
      </c>
      <c r="F21" s="652">
        <f t="shared" si="2"/>
        <v>0</v>
      </c>
      <c r="G21" s="660">
        <v>0</v>
      </c>
      <c r="H21" s="652">
        <f t="shared" si="3"/>
        <v>0</v>
      </c>
      <c r="I21" s="659">
        <v>0</v>
      </c>
      <c r="J21" s="652">
        <f t="shared" si="4"/>
        <v>0</v>
      </c>
      <c r="K21" s="9"/>
    </row>
    <row r="22" spans="1:11">
      <c r="A22" s="30" t="s">
        <v>461</v>
      </c>
      <c r="B22" s="38">
        <f t="shared" si="0"/>
        <v>26</v>
      </c>
      <c r="C22" s="658">
        <v>24</v>
      </c>
      <c r="D22" s="652">
        <f t="shared" si="1"/>
        <v>5.8</v>
      </c>
      <c r="E22" s="659">
        <v>1</v>
      </c>
      <c r="F22" s="652">
        <f t="shared" si="2"/>
        <v>0.2</v>
      </c>
      <c r="G22" s="660">
        <v>1</v>
      </c>
      <c r="H22" s="652">
        <f t="shared" si="3"/>
        <v>0.2</v>
      </c>
      <c r="I22" s="659">
        <v>0</v>
      </c>
      <c r="J22" s="652">
        <f t="shared" si="4"/>
        <v>0</v>
      </c>
      <c r="K22" s="9"/>
    </row>
    <row r="23" spans="1:11">
      <c r="A23" s="14" t="s">
        <v>458</v>
      </c>
      <c r="B23" s="38">
        <f t="shared" si="0"/>
        <v>129</v>
      </c>
      <c r="C23" s="645">
        <f>SUM(C20:C22)</f>
        <v>110</v>
      </c>
      <c r="D23" s="19">
        <f t="shared" si="1"/>
        <v>26.4</v>
      </c>
      <c r="E23" s="646">
        <f>SUM(E20:E22)</f>
        <v>12</v>
      </c>
      <c r="F23" s="19">
        <f t="shared" si="2"/>
        <v>2.9</v>
      </c>
      <c r="G23" s="647">
        <f>SUM(G20:G22)</f>
        <v>7</v>
      </c>
      <c r="H23" s="19">
        <f t="shared" si="3"/>
        <v>1.7</v>
      </c>
      <c r="I23" s="646">
        <f>SUM(I20:I22)</f>
        <v>0</v>
      </c>
      <c r="J23" s="19">
        <f t="shared" si="4"/>
        <v>0</v>
      </c>
      <c r="K23" s="9"/>
    </row>
    <row r="24" spans="1:11">
      <c r="A24" s="14" t="s">
        <v>105</v>
      </c>
      <c r="B24" s="38">
        <f t="shared" si="0"/>
        <v>37</v>
      </c>
      <c r="C24" s="645">
        <v>34</v>
      </c>
      <c r="D24" s="19">
        <f t="shared" si="1"/>
        <v>8.1999999999999993</v>
      </c>
      <c r="E24" s="646">
        <v>3</v>
      </c>
      <c r="F24" s="19">
        <f t="shared" si="2"/>
        <v>0.7</v>
      </c>
      <c r="G24" s="647">
        <v>0</v>
      </c>
      <c r="H24" s="19">
        <f t="shared" si="3"/>
        <v>0</v>
      </c>
      <c r="I24" s="646">
        <v>0</v>
      </c>
      <c r="J24" s="19">
        <f t="shared" si="4"/>
        <v>0</v>
      </c>
      <c r="K24" s="9"/>
    </row>
    <row r="25" spans="1:11">
      <c r="A25" s="14" t="s">
        <v>220</v>
      </c>
      <c r="B25" s="38">
        <f t="shared" si="0"/>
        <v>164</v>
      </c>
      <c r="C25" s="645">
        <v>140</v>
      </c>
      <c r="D25" s="19">
        <f t="shared" si="1"/>
        <v>33.700000000000003</v>
      </c>
      <c r="E25" s="646">
        <v>11</v>
      </c>
      <c r="F25" s="19">
        <f t="shared" si="2"/>
        <v>2.6</v>
      </c>
      <c r="G25" s="647">
        <v>9</v>
      </c>
      <c r="H25" s="19">
        <f t="shared" si="3"/>
        <v>2.2000000000000002</v>
      </c>
      <c r="I25" s="646">
        <v>4</v>
      </c>
      <c r="J25" s="19">
        <f t="shared" si="4"/>
        <v>1</v>
      </c>
      <c r="K25" s="9"/>
    </row>
    <row r="26" spans="1:11" s="34" customFormat="1" ht="31.5">
      <c r="A26" s="15" t="s">
        <v>450</v>
      </c>
      <c r="B26" s="62">
        <f>C26+E26+G26+I26</f>
        <v>1</v>
      </c>
      <c r="C26" s="661">
        <v>1</v>
      </c>
      <c r="D26" s="19">
        <f t="shared" si="1"/>
        <v>0.2</v>
      </c>
      <c r="E26" s="662">
        <v>0</v>
      </c>
      <c r="F26" s="19">
        <f t="shared" si="2"/>
        <v>0</v>
      </c>
      <c r="G26" s="63">
        <v>0</v>
      </c>
      <c r="H26" s="19">
        <f t="shared" si="3"/>
        <v>0</v>
      </c>
      <c r="I26" s="662">
        <v>0</v>
      </c>
      <c r="J26" s="19">
        <f t="shared" si="4"/>
        <v>0</v>
      </c>
      <c r="K26" s="18"/>
    </row>
    <row r="27" spans="1:11">
      <c r="A27" s="8"/>
      <c r="D27" s="19"/>
      <c r="E27" s="19"/>
      <c r="F27" s="19"/>
      <c r="G27" s="19"/>
      <c r="H27" s="19"/>
      <c r="I27" s="37"/>
      <c r="J27" s="19"/>
      <c r="K27" s="14"/>
    </row>
    <row r="28" spans="1:11">
      <c r="A28" s="8" t="s">
        <v>158</v>
      </c>
      <c r="B28" s="38"/>
      <c r="D28" s="19"/>
      <c r="E28" s="19"/>
      <c r="F28" s="19"/>
      <c r="G28" s="19"/>
      <c r="H28" s="19"/>
      <c r="I28" s="37"/>
      <c r="J28" s="19"/>
      <c r="K28" s="9"/>
    </row>
    <row r="29" spans="1:11">
      <c r="A29" s="10" t="s">
        <v>113</v>
      </c>
      <c r="B29" s="38">
        <f>C29+E29+G29+I29</f>
        <v>108</v>
      </c>
      <c r="C29" s="663">
        <v>91</v>
      </c>
      <c r="D29" s="19">
        <f>C29/$B$9%</f>
        <v>21.9</v>
      </c>
      <c r="E29" s="664">
        <v>10</v>
      </c>
      <c r="F29" s="19">
        <f>E29/$B$9%</f>
        <v>2.4</v>
      </c>
      <c r="G29" s="665">
        <v>4</v>
      </c>
      <c r="H29" s="19">
        <f>G29/$B$9%</f>
        <v>1</v>
      </c>
      <c r="I29" s="664">
        <v>3</v>
      </c>
      <c r="J29" s="19">
        <f>I29/$B$9%</f>
        <v>0.7</v>
      </c>
      <c r="K29" s="9"/>
    </row>
    <row r="30" spans="1:11">
      <c r="A30" s="10" t="s">
        <v>453</v>
      </c>
      <c r="B30" s="38">
        <f>C30+E30+G30+I30</f>
        <v>227</v>
      </c>
      <c r="C30" s="666">
        <v>194</v>
      </c>
      <c r="D30" s="19">
        <f>C30/$B$9%</f>
        <v>46.6</v>
      </c>
      <c r="E30" s="667">
        <v>17</v>
      </c>
      <c r="F30" s="19">
        <f>E30/$B$9%</f>
        <v>4.0999999999999996</v>
      </c>
      <c r="G30" s="668">
        <v>11</v>
      </c>
      <c r="H30" s="19">
        <f>G30/$B$9%</f>
        <v>2.6</v>
      </c>
      <c r="I30" s="667">
        <v>5</v>
      </c>
      <c r="J30" s="19">
        <f>I30/$B$9%</f>
        <v>1.2</v>
      </c>
      <c r="K30" s="9"/>
    </row>
    <row r="31" spans="1:11">
      <c r="A31" s="10" t="s">
        <v>454</v>
      </c>
      <c r="B31" s="38">
        <f>C31+E31+G31+I31</f>
        <v>46</v>
      </c>
      <c r="C31" s="666">
        <v>43</v>
      </c>
      <c r="D31" s="19">
        <f>C31/$B$9%</f>
        <v>10.3</v>
      </c>
      <c r="E31" s="667">
        <v>2</v>
      </c>
      <c r="F31" s="19">
        <f>E31/$B$9%</f>
        <v>0.5</v>
      </c>
      <c r="G31" s="668">
        <v>1</v>
      </c>
      <c r="H31" s="19">
        <f>G31/$B$9%</f>
        <v>0.2</v>
      </c>
      <c r="I31" s="667">
        <v>0</v>
      </c>
      <c r="J31" s="19">
        <f>I31/$B$9%</f>
        <v>0</v>
      </c>
      <c r="K31" s="9"/>
    </row>
    <row r="32" spans="1:11">
      <c r="K32" s="14"/>
    </row>
    <row r="33" spans="1:11">
      <c r="K33" s="14"/>
    </row>
    <row r="34" spans="1:11">
      <c r="A34" s="10" t="s">
        <v>516</v>
      </c>
      <c r="B34" s="68">
        <v>8.2000000000000003E-2</v>
      </c>
      <c r="D34" s="19"/>
      <c r="K34" s="14"/>
    </row>
    <row r="35" spans="1:11">
      <c r="A35" s="10" t="s">
        <v>517</v>
      </c>
      <c r="B35" s="68">
        <v>0.191</v>
      </c>
      <c r="D35" s="19"/>
      <c r="K35" s="14"/>
    </row>
    <row r="36" spans="1:11">
      <c r="A36" s="6"/>
      <c r="B36" s="21"/>
      <c r="C36" s="21"/>
      <c r="D36" s="16"/>
      <c r="E36" s="16"/>
      <c r="F36" s="16"/>
      <c r="G36" s="16"/>
      <c r="H36" s="16"/>
      <c r="I36" s="16"/>
      <c r="J36" s="16"/>
    </row>
    <row r="38" spans="1:11">
      <c r="A38" s="48" t="s">
        <v>519</v>
      </c>
    </row>
    <row r="40" spans="1:11" ht="27.95" customHeight="1">
      <c r="A40" s="26"/>
      <c r="B40" s="27"/>
      <c r="C40" s="941" t="s">
        <v>171</v>
      </c>
      <c r="D40" s="941"/>
      <c r="E40" s="941" t="s">
        <v>172</v>
      </c>
      <c r="F40" s="941"/>
      <c r="G40" s="941" t="s">
        <v>173</v>
      </c>
      <c r="H40" s="941"/>
      <c r="I40" s="941" t="s">
        <v>174</v>
      </c>
      <c r="J40" s="941"/>
      <c r="K40" s="47"/>
    </row>
    <row r="41" spans="1:11" ht="38.25" customHeight="1">
      <c r="A41" s="5"/>
      <c r="B41" s="17" t="s">
        <v>497</v>
      </c>
      <c r="C41" s="17" t="s">
        <v>410</v>
      </c>
      <c r="D41" s="17" t="s">
        <v>401</v>
      </c>
      <c r="E41" s="17" t="s">
        <v>410</v>
      </c>
      <c r="F41" s="17" t="s">
        <v>401</v>
      </c>
      <c r="G41" s="17" t="s">
        <v>410</v>
      </c>
      <c r="H41" s="17" t="s">
        <v>401</v>
      </c>
      <c r="I41" s="17" t="s">
        <v>410</v>
      </c>
      <c r="J41" s="17" t="s">
        <v>401</v>
      </c>
      <c r="K41" s="7"/>
    </row>
    <row r="42" spans="1:11">
      <c r="A42" s="28" t="s">
        <v>114</v>
      </c>
      <c r="B42" s="69">
        <v>456</v>
      </c>
      <c r="C42" s="69">
        <v>367</v>
      </c>
      <c r="D42" s="49">
        <v>80.5</v>
      </c>
      <c r="E42" s="643">
        <v>59</v>
      </c>
      <c r="F42" s="49">
        <v>12.9</v>
      </c>
      <c r="G42" s="643">
        <v>11</v>
      </c>
      <c r="H42" s="49">
        <v>2.4</v>
      </c>
      <c r="I42" s="44">
        <v>7</v>
      </c>
      <c r="J42" s="49">
        <v>1.5</v>
      </c>
      <c r="K42" s="9"/>
    </row>
    <row r="43" spans="1:11">
      <c r="D43" s="19"/>
      <c r="E43" s="19"/>
      <c r="F43" s="19"/>
      <c r="G43" s="19"/>
      <c r="H43" s="19"/>
      <c r="J43" s="19"/>
      <c r="K43" s="9"/>
    </row>
    <row r="44" spans="1:11">
      <c r="A44" s="8" t="s">
        <v>218</v>
      </c>
      <c r="D44" s="19"/>
      <c r="E44" s="19"/>
      <c r="F44" s="19"/>
      <c r="G44" s="19"/>
      <c r="H44" s="19"/>
      <c r="J44" s="19"/>
      <c r="K44" s="9"/>
    </row>
    <row r="45" spans="1:11">
      <c r="A45" s="10" t="s">
        <v>503</v>
      </c>
      <c r="B45" s="38">
        <f>C45+E45+G45+I45</f>
        <v>82</v>
      </c>
      <c r="C45" s="645">
        <v>66</v>
      </c>
      <c r="D45" s="19">
        <f>C45/$B$42%</f>
        <v>14.5</v>
      </c>
      <c r="E45" s="646">
        <v>12</v>
      </c>
      <c r="F45" s="19">
        <f>E45/$B$42%</f>
        <v>2.6</v>
      </c>
      <c r="G45" s="647">
        <v>1</v>
      </c>
      <c r="H45" s="19">
        <f>G45/$B$42%</f>
        <v>0.2</v>
      </c>
      <c r="I45" s="646">
        <v>3</v>
      </c>
      <c r="J45" s="19">
        <f>I45/$B$42%</f>
        <v>0.7</v>
      </c>
      <c r="K45" s="9"/>
    </row>
    <row r="46" spans="1:11">
      <c r="A46" s="10" t="s">
        <v>106</v>
      </c>
      <c r="B46" s="38">
        <f>C46+E46+G46+I46</f>
        <v>143</v>
      </c>
      <c r="C46" s="648">
        <v>120</v>
      </c>
      <c r="D46" s="19">
        <f>C46/$B$42%</f>
        <v>26.3</v>
      </c>
      <c r="E46" s="649">
        <v>14</v>
      </c>
      <c r="F46" s="19">
        <f>E46/$B$42%</f>
        <v>3.1</v>
      </c>
      <c r="G46" s="650">
        <v>6</v>
      </c>
      <c r="H46" s="19">
        <f>G46/$B$42%</f>
        <v>1.3</v>
      </c>
      <c r="I46" s="649">
        <v>3</v>
      </c>
      <c r="J46" s="19">
        <f>I46/$B$42%</f>
        <v>0.7</v>
      </c>
      <c r="K46" s="9"/>
    </row>
    <row r="47" spans="1:11">
      <c r="A47" s="10" t="s">
        <v>157</v>
      </c>
      <c r="B47" s="38">
        <f>C47+E47+G47+I47</f>
        <v>223</v>
      </c>
      <c r="C47" s="645">
        <f>SUM(C49:C54)</f>
        <v>188</v>
      </c>
      <c r="D47" s="19">
        <f>C47/$B$42%</f>
        <v>41.2</v>
      </c>
      <c r="E47" s="646">
        <f>SUM(E49:E54)</f>
        <v>26</v>
      </c>
      <c r="F47" s="19">
        <f>E47/$B$42%</f>
        <v>5.7</v>
      </c>
      <c r="G47" s="647">
        <f>SUM(G49:G54)</f>
        <v>4</v>
      </c>
      <c r="H47" s="19">
        <f>G47/$B$42%</f>
        <v>0.9</v>
      </c>
      <c r="I47" s="646">
        <f>SUM(I49:I54)</f>
        <v>5</v>
      </c>
      <c r="J47" s="19">
        <f>I47/$B$42%</f>
        <v>1.1000000000000001</v>
      </c>
      <c r="K47" s="9"/>
    </row>
    <row r="48" spans="1:11">
      <c r="B48" s="38"/>
      <c r="C48" s="38"/>
      <c r="D48" s="19"/>
      <c r="E48" s="19"/>
      <c r="F48" s="19"/>
      <c r="G48" s="19"/>
      <c r="H48" s="19"/>
      <c r="J48" s="19"/>
      <c r="K48" s="14"/>
    </row>
    <row r="49" spans="1:11">
      <c r="A49" s="8" t="s">
        <v>167</v>
      </c>
      <c r="B49" s="38"/>
      <c r="C49" s="38"/>
      <c r="D49" s="19"/>
      <c r="E49" s="19"/>
      <c r="F49" s="19"/>
      <c r="G49" s="19"/>
      <c r="H49" s="19"/>
      <c r="J49" s="19"/>
      <c r="K49" s="9"/>
    </row>
    <row r="50" spans="1:11">
      <c r="A50" s="11" t="s">
        <v>455</v>
      </c>
      <c r="B50" s="38">
        <f t="shared" ref="B50:B60" si="5">C50+E50+G50+I50</f>
        <v>53</v>
      </c>
      <c r="C50" s="651">
        <v>51</v>
      </c>
      <c r="D50" s="652">
        <f t="shared" ref="D50:D60" si="6">C50/$B$42%</f>
        <v>11.2</v>
      </c>
      <c r="E50" s="653">
        <v>0</v>
      </c>
      <c r="F50" s="652">
        <f t="shared" ref="F50:F60" si="7">E50/$B$42%</f>
        <v>0</v>
      </c>
      <c r="G50" s="654">
        <v>0</v>
      </c>
      <c r="H50" s="652">
        <f t="shared" ref="H50:H60" si="8">G50/$B$42%</f>
        <v>0</v>
      </c>
      <c r="I50" s="653">
        <v>2</v>
      </c>
      <c r="J50" s="652">
        <f t="shared" ref="J50:J60" si="9">I50/$B$42%</f>
        <v>0.4</v>
      </c>
      <c r="K50" s="9"/>
    </row>
    <row r="51" spans="1:11" s="34" customFormat="1" ht="31.5">
      <c r="A51" s="12" t="s">
        <v>456</v>
      </c>
      <c r="B51" s="62">
        <f t="shared" si="5"/>
        <v>3</v>
      </c>
      <c r="C51" s="655">
        <v>1</v>
      </c>
      <c r="D51" s="652">
        <f t="shared" si="6"/>
        <v>0.2</v>
      </c>
      <c r="E51" s="656">
        <v>1</v>
      </c>
      <c r="F51" s="652">
        <f t="shared" si="7"/>
        <v>0.2</v>
      </c>
      <c r="G51" s="657">
        <v>1</v>
      </c>
      <c r="H51" s="652">
        <f t="shared" si="8"/>
        <v>0.2</v>
      </c>
      <c r="I51" s="656">
        <v>0</v>
      </c>
      <c r="J51" s="652">
        <f t="shared" si="9"/>
        <v>0</v>
      </c>
      <c r="K51" s="18"/>
    </row>
    <row r="52" spans="1:11">
      <c r="A52" s="29" t="s">
        <v>457</v>
      </c>
      <c r="B52" s="38">
        <f t="shared" si="5"/>
        <v>56</v>
      </c>
      <c r="C52" s="645">
        <f>SUM(C50:C51)</f>
        <v>52</v>
      </c>
      <c r="D52" s="19">
        <f t="shared" si="6"/>
        <v>11.4</v>
      </c>
      <c r="E52" s="646">
        <f>SUM(E50:E51)</f>
        <v>1</v>
      </c>
      <c r="F52" s="19">
        <f t="shared" si="7"/>
        <v>0.2</v>
      </c>
      <c r="G52" s="647">
        <f>SUM(G50:G51)</f>
        <v>1</v>
      </c>
      <c r="H52" s="19">
        <f t="shared" si="8"/>
        <v>0.2</v>
      </c>
      <c r="I52" s="646">
        <f>SUM(I50:I51)</f>
        <v>2</v>
      </c>
      <c r="J52" s="19">
        <f t="shared" si="9"/>
        <v>0.4</v>
      </c>
      <c r="K52" s="9"/>
    </row>
    <row r="53" spans="1:11">
      <c r="A53" s="13" t="s">
        <v>459</v>
      </c>
      <c r="B53" s="38">
        <f t="shared" si="5"/>
        <v>108</v>
      </c>
      <c r="C53" s="658">
        <v>82</v>
      </c>
      <c r="D53" s="652">
        <f t="shared" si="6"/>
        <v>18</v>
      </c>
      <c r="E53" s="659">
        <v>23</v>
      </c>
      <c r="F53" s="652">
        <f t="shared" si="7"/>
        <v>5</v>
      </c>
      <c r="G53" s="660">
        <v>2</v>
      </c>
      <c r="H53" s="652">
        <f t="shared" si="8"/>
        <v>0.4</v>
      </c>
      <c r="I53" s="659">
        <v>1</v>
      </c>
      <c r="J53" s="652">
        <f t="shared" si="9"/>
        <v>0.2</v>
      </c>
      <c r="K53" s="9"/>
    </row>
    <row r="54" spans="1:11">
      <c r="A54" s="13" t="s">
        <v>460</v>
      </c>
      <c r="B54" s="38">
        <f t="shared" si="5"/>
        <v>3</v>
      </c>
      <c r="C54" s="658">
        <v>2</v>
      </c>
      <c r="D54" s="652">
        <f t="shared" si="6"/>
        <v>0.4</v>
      </c>
      <c r="E54" s="659">
        <v>1</v>
      </c>
      <c r="F54" s="652">
        <f t="shared" si="7"/>
        <v>0.2</v>
      </c>
      <c r="G54" s="660">
        <v>0</v>
      </c>
      <c r="H54" s="652">
        <f t="shared" si="8"/>
        <v>0</v>
      </c>
      <c r="I54" s="659">
        <v>0</v>
      </c>
      <c r="J54" s="652">
        <f t="shared" si="9"/>
        <v>0</v>
      </c>
      <c r="K54" s="9"/>
    </row>
    <row r="55" spans="1:11">
      <c r="A55" s="30" t="s">
        <v>461</v>
      </c>
      <c r="B55" s="38">
        <f t="shared" si="5"/>
        <v>27</v>
      </c>
      <c r="C55" s="658">
        <v>27</v>
      </c>
      <c r="D55" s="652">
        <f t="shared" si="6"/>
        <v>5.9</v>
      </c>
      <c r="E55" s="659">
        <v>0</v>
      </c>
      <c r="F55" s="652">
        <f t="shared" si="7"/>
        <v>0</v>
      </c>
      <c r="G55" s="660">
        <v>0</v>
      </c>
      <c r="H55" s="652">
        <f t="shared" si="8"/>
        <v>0</v>
      </c>
      <c r="I55" s="659">
        <v>0</v>
      </c>
      <c r="J55" s="652">
        <f t="shared" si="9"/>
        <v>0</v>
      </c>
      <c r="K55" s="9"/>
    </row>
    <row r="56" spans="1:11">
      <c r="A56" s="14" t="s">
        <v>458</v>
      </c>
      <c r="B56" s="38">
        <f t="shared" si="5"/>
        <v>138</v>
      </c>
      <c r="C56" s="645">
        <f>SUM(C53:C55)</f>
        <v>111</v>
      </c>
      <c r="D56" s="19">
        <f t="shared" si="6"/>
        <v>24.3</v>
      </c>
      <c r="E56" s="646">
        <f>SUM(E53:E55)</f>
        <v>24</v>
      </c>
      <c r="F56" s="19">
        <f t="shared" si="7"/>
        <v>5.3</v>
      </c>
      <c r="G56" s="647">
        <f>SUM(G53:G55)</f>
        <v>2</v>
      </c>
      <c r="H56" s="19">
        <f t="shared" si="8"/>
        <v>0.4</v>
      </c>
      <c r="I56" s="646">
        <f>SUM(I53:I55)</f>
        <v>1</v>
      </c>
      <c r="J56" s="19">
        <f t="shared" si="9"/>
        <v>0.2</v>
      </c>
      <c r="K56" s="9"/>
    </row>
    <row r="57" spans="1:11">
      <c r="A57" s="14" t="s">
        <v>105</v>
      </c>
      <c r="B57" s="38">
        <f t="shared" si="5"/>
        <v>41</v>
      </c>
      <c r="C57" s="645">
        <v>36</v>
      </c>
      <c r="D57" s="19">
        <f t="shared" si="6"/>
        <v>7.9</v>
      </c>
      <c r="E57" s="646">
        <v>5</v>
      </c>
      <c r="F57" s="19">
        <f t="shared" si="7"/>
        <v>1.1000000000000001</v>
      </c>
      <c r="G57" s="647">
        <v>0</v>
      </c>
      <c r="H57" s="19">
        <f t="shared" si="8"/>
        <v>0</v>
      </c>
      <c r="I57" s="646">
        <v>0</v>
      </c>
      <c r="J57" s="19">
        <f t="shared" si="9"/>
        <v>0</v>
      </c>
      <c r="K57" s="9"/>
    </row>
    <row r="58" spans="1:11">
      <c r="A58" s="14" t="s">
        <v>220</v>
      </c>
      <c r="B58" s="38">
        <f t="shared" si="5"/>
        <v>205</v>
      </c>
      <c r="C58" s="645">
        <v>164</v>
      </c>
      <c r="D58" s="19">
        <f t="shared" si="6"/>
        <v>36</v>
      </c>
      <c r="E58" s="646">
        <v>29</v>
      </c>
      <c r="F58" s="19">
        <f t="shared" si="7"/>
        <v>6.4</v>
      </c>
      <c r="G58" s="647">
        <v>8</v>
      </c>
      <c r="H58" s="19">
        <f t="shared" si="8"/>
        <v>1.8</v>
      </c>
      <c r="I58" s="646">
        <v>4</v>
      </c>
      <c r="J58" s="19">
        <f t="shared" si="9"/>
        <v>0.9</v>
      </c>
      <c r="K58" s="9"/>
    </row>
    <row r="59" spans="1:11" s="34" customFormat="1" ht="31.5">
      <c r="A59" s="15" t="s">
        <v>450</v>
      </c>
      <c r="B59" s="62">
        <f t="shared" si="5"/>
        <v>1</v>
      </c>
      <c r="C59" s="661">
        <v>1</v>
      </c>
      <c r="D59" s="19">
        <f t="shared" si="6"/>
        <v>0.2</v>
      </c>
      <c r="E59" s="662">
        <v>0</v>
      </c>
      <c r="F59" s="19">
        <f t="shared" si="7"/>
        <v>0</v>
      </c>
      <c r="G59" s="63">
        <v>0</v>
      </c>
      <c r="H59" s="19">
        <f t="shared" si="8"/>
        <v>0</v>
      </c>
      <c r="I59" s="662">
        <v>0</v>
      </c>
      <c r="J59" s="19">
        <f t="shared" si="9"/>
        <v>0</v>
      </c>
      <c r="K59" s="18"/>
    </row>
    <row r="60" spans="1:11">
      <c r="A60" s="14" t="s">
        <v>196</v>
      </c>
      <c r="B60" s="38">
        <f t="shared" si="5"/>
        <v>1</v>
      </c>
      <c r="C60" s="645">
        <v>1</v>
      </c>
      <c r="D60" s="19">
        <f t="shared" si="6"/>
        <v>0.2</v>
      </c>
      <c r="E60" s="646">
        <v>0</v>
      </c>
      <c r="F60" s="19">
        <f t="shared" si="7"/>
        <v>0</v>
      </c>
      <c r="G60" s="647">
        <v>0</v>
      </c>
      <c r="H60" s="19">
        <f t="shared" si="8"/>
        <v>0</v>
      </c>
      <c r="I60" s="646">
        <v>0</v>
      </c>
      <c r="J60" s="19">
        <f t="shared" si="9"/>
        <v>0</v>
      </c>
      <c r="K60" s="20"/>
    </row>
    <row r="61" spans="1:11">
      <c r="B61" s="38"/>
      <c r="C61" s="38"/>
      <c r="D61" s="19"/>
      <c r="E61" s="19"/>
      <c r="F61" s="19"/>
      <c r="G61" s="19"/>
      <c r="H61" s="19"/>
      <c r="J61" s="19"/>
      <c r="K61" s="20"/>
    </row>
    <row r="62" spans="1:11">
      <c r="A62" s="8"/>
      <c r="D62" s="19"/>
      <c r="E62" s="19"/>
      <c r="F62" s="19"/>
      <c r="G62" s="19"/>
      <c r="H62" s="19"/>
      <c r="J62" s="19"/>
      <c r="K62" s="14"/>
    </row>
    <row r="63" spans="1:11">
      <c r="A63" s="8" t="s">
        <v>158</v>
      </c>
      <c r="D63" s="19"/>
      <c r="E63" s="19"/>
      <c r="F63" s="19"/>
      <c r="G63" s="19"/>
      <c r="H63" s="19"/>
      <c r="J63" s="19"/>
      <c r="K63" s="9"/>
    </row>
    <row r="64" spans="1:11">
      <c r="A64" s="10" t="s">
        <v>113</v>
      </c>
      <c r="B64" s="38">
        <f>C64+E64+G64+I64</f>
        <v>126</v>
      </c>
      <c r="C64" s="663">
        <v>101</v>
      </c>
      <c r="D64" s="19">
        <f>C64/$B$42%</f>
        <v>22.1</v>
      </c>
      <c r="E64" s="664">
        <v>19</v>
      </c>
      <c r="F64" s="19">
        <f>E64/$B$42%</f>
        <v>4.2</v>
      </c>
      <c r="G64" s="665">
        <v>3</v>
      </c>
      <c r="H64" s="19">
        <f>G64/$B$42%</f>
        <v>0.7</v>
      </c>
      <c r="I64" s="664">
        <v>3</v>
      </c>
      <c r="J64" s="19">
        <f>I64/$B$42%</f>
        <v>0.7</v>
      </c>
      <c r="K64" s="9"/>
    </row>
    <row r="65" spans="1:11">
      <c r="A65" s="10" t="s">
        <v>453</v>
      </c>
      <c r="B65" s="38">
        <f>C65+E65+G65+I65</f>
        <v>262</v>
      </c>
      <c r="C65" s="666">
        <v>219</v>
      </c>
      <c r="D65" s="19">
        <f>C65/$B$42%</f>
        <v>48</v>
      </c>
      <c r="E65" s="667">
        <v>34</v>
      </c>
      <c r="F65" s="19">
        <f>E65/$B$42%</f>
        <v>7.5</v>
      </c>
      <c r="G65" s="668">
        <v>6</v>
      </c>
      <c r="H65" s="19">
        <f>G65/$B$42%</f>
        <v>1.3</v>
      </c>
      <c r="I65" s="667">
        <v>3</v>
      </c>
      <c r="J65" s="19">
        <f>I65/$B$42%</f>
        <v>0.7</v>
      </c>
      <c r="K65" s="9"/>
    </row>
    <row r="66" spans="1:11">
      <c r="A66" s="10" t="s">
        <v>454</v>
      </c>
      <c r="B66" s="38">
        <f>C66+E66+G66+I66</f>
        <v>54</v>
      </c>
      <c r="C66" s="666">
        <v>46</v>
      </c>
      <c r="D66" s="19">
        <f>C66/$B$42%</f>
        <v>10.1</v>
      </c>
      <c r="E66" s="667">
        <v>6</v>
      </c>
      <c r="F66" s="19">
        <f>E66/$B$42%</f>
        <v>1.3</v>
      </c>
      <c r="G66" s="668">
        <v>1</v>
      </c>
      <c r="H66" s="19">
        <f>G66/$B$42%</f>
        <v>0.2</v>
      </c>
      <c r="I66" s="667">
        <v>1</v>
      </c>
      <c r="J66" s="19">
        <f>I66/$B$42%</f>
        <v>0.2</v>
      </c>
      <c r="K66" s="9"/>
    </row>
    <row r="67" spans="1:11">
      <c r="K67" s="14"/>
    </row>
    <row r="68" spans="1:11">
      <c r="K68" s="14"/>
    </row>
    <row r="69" spans="1:11">
      <c r="A69" s="10" t="s">
        <v>415</v>
      </c>
      <c r="B69" s="68">
        <v>2.5999999999999999E-2</v>
      </c>
      <c r="D69" s="19"/>
      <c r="K69" s="14"/>
    </row>
    <row r="70" spans="1:11">
      <c r="A70" s="10" t="s">
        <v>520</v>
      </c>
      <c r="B70" s="68">
        <v>0.113</v>
      </c>
      <c r="D70" s="19"/>
      <c r="K70" s="14"/>
    </row>
    <row r="71" spans="1:11">
      <c r="A71" s="6"/>
      <c r="B71" s="21"/>
      <c r="C71" s="21"/>
      <c r="D71" s="16"/>
      <c r="E71" s="16"/>
      <c r="F71" s="16"/>
      <c r="G71" s="16"/>
      <c r="H71" s="16"/>
      <c r="I71" s="16"/>
      <c r="J71" s="16"/>
    </row>
    <row r="73" spans="1:11">
      <c r="A73" s="23" t="s">
        <v>102</v>
      </c>
      <c r="B73" s="41"/>
      <c r="C73" s="41"/>
      <c r="D73" s="35"/>
    </row>
    <row r="74" spans="1:11">
      <c r="A74" s="24" t="s">
        <v>107</v>
      </c>
      <c r="B74" s="39"/>
      <c r="C74" s="39"/>
      <c r="D74" s="37"/>
    </row>
    <row r="75" spans="1:11">
      <c r="A75" s="24" t="s">
        <v>402</v>
      </c>
      <c r="B75" s="39"/>
      <c r="C75" s="39"/>
      <c r="D75" s="37"/>
    </row>
    <row r="77" spans="1:11">
      <c r="A77" s="50"/>
      <c r="B77" s="70"/>
      <c r="C77" s="70"/>
    </row>
  </sheetData>
  <mergeCells count="8">
    <mergeCell ref="C7:D7"/>
    <mergeCell ref="E7:F7"/>
    <mergeCell ref="G7:H7"/>
    <mergeCell ref="I7:J7"/>
    <mergeCell ref="C40:D40"/>
    <mergeCell ref="E40:F40"/>
    <mergeCell ref="G40:H40"/>
    <mergeCell ref="I40:J40"/>
  </mergeCells>
  <pageMargins left="0.7" right="0.7" top="0.75" bottom="0.75" header="0.3" footer="0.3"/>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1"/>
  <dimension ref="A1:Q96"/>
  <sheetViews>
    <sheetView showGridLines="0" workbookViewId="0">
      <pane xSplit="1" ySplit="1" topLeftCell="B2" activePane="bottomRight" state="frozen"/>
      <selection pane="topRight" activeCell="B1" sqref="B1"/>
      <selection pane="bottomLeft" activeCell="A2" sqref="A2"/>
      <selection pane="bottomRight" activeCell="A3" sqref="A3"/>
    </sheetView>
  </sheetViews>
  <sheetFormatPr defaultColWidth="9.140625" defaultRowHeight="15"/>
  <cols>
    <col min="1" max="1" width="37.140625" style="674" customWidth="1"/>
    <col min="2" max="2" width="17.42578125" style="675" customWidth="1"/>
    <col min="3" max="3" width="15.85546875" style="676" customWidth="1"/>
    <col min="4" max="4" width="15.85546875" style="677" customWidth="1"/>
    <col min="5" max="5" width="15.85546875" style="676" customWidth="1"/>
    <col min="6" max="6" width="15.85546875" style="677" customWidth="1"/>
    <col min="7" max="7" width="15.85546875" style="676" customWidth="1"/>
    <col min="8" max="8" width="15.85546875" style="677" customWidth="1"/>
    <col min="9" max="9" width="15.85546875" style="676" customWidth="1"/>
    <col min="10" max="10" width="15.85546875" style="677" customWidth="1"/>
    <col min="11" max="11" width="15.85546875" style="676" customWidth="1"/>
    <col min="12" max="12" width="15.85546875" style="677" customWidth="1"/>
    <col min="13" max="13" width="2.42578125" style="670" customWidth="1"/>
    <col min="14" max="16384" width="9.140625" style="674"/>
  </cols>
  <sheetData>
    <row r="1" spans="1:13" s="673" customFormat="1" ht="24" customHeight="1">
      <c r="A1" s="669" t="s">
        <v>572</v>
      </c>
      <c r="B1" s="670"/>
      <c r="C1" s="671"/>
      <c r="D1" s="672"/>
      <c r="E1" s="671"/>
      <c r="F1" s="672"/>
      <c r="G1" s="671"/>
      <c r="H1" s="672"/>
      <c r="I1" s="671"/>
      <c r="J1" s="672"/>
      <c r="K1" s="671"/>
      <c r="L1" s="672"/>
      <c r="M1" s="670"/>
    </row>
    <row r="2" spans="1:13" ht="15" customHeight="1"/>
    <row r="3" spans="1:13" ht="15" customHeight="1">
      <c r="A3" s="678" t="s">
        <v>682</v>
      </c>
    </row>
    <row r="4" spans="1:13" ht="15" customHeight="1">
      <c r="A4" s="678"/>
    </row>
    <row r="5" spans="1:13" ht="15" customHeight="1">
      <c r="A5" s="679" t="s">
        <v>565</v>
      </c>
    </row>
    <row r="6" spans="1:13" ht="15" customHeight="1"/>
    <row r="7" spans="1:13" s="673" customFormat="1" ht="33" customHeight="1">
      <c r="A7" s="680"/>
      <c r="B7" s="681"/>
      <c r="C7" s="942" t="s">
        <v>200</v>
      </c>
      <c r="D7" s="942"/>
      <c r="E7" s="942" t="s">
        <v>201</v>
      </c>
      <c r="F7" s="942"/>
      <c r="G7" s="944" t="s">
        <v>564</v>
      </c>
      <c r="H7" s="944"/>
      <c r="I7" s="942" t="s">
        <v>202</v>
      </c>
      <c r="J7" s="942"/>
      <c r="K7" s="942" t="s">
        <v>203</v>
      </c>
      <c r="L7" s="942"/>
      <c r="M7" s="683"/>
    </row>
    <row r="8" spans="1:13" s="673" customFormat="1" ht="31.5">
      <c r="A8" s="684"/>
      <c r="B8" s="685" t="s">
        <v>497</v>
      </c>
      <c r="C8" s="686" t="s">
        <v>410</v>
      </c>
      <c r="D8" s="687" t="s">
        <v>401</v>
      </c>
      <c r="E8" s="686" t="s">
        <v>410</v>
      </c>
      <c r="F8" s="687" t="s">
        <v>401</v>
      </c>
      <c r="G8" s="686" t="s">
        <v>410</v>
      </c>
      <c r="H8" s="687" t="s">
        <v>401</v>
      </c>
      <c r="I8" s="686" t="s">
        <v>410</v>
      </c>
      <c r="J8" s="687" t="s">
        <v>401</v>
      </c>
      <c r="K8" s="686" t="s">
        <v>410</v>
      </c>
      <c r="L8" s="687" t="s">
        <v>401</v>
      </c>
    </row>
    <row r="9" spans="1:13" ht="15.95" customHeight="1">
      <c r="A9" s="688" t="s">
        <v>114</v>
      </c>
      <c r="B9" s="689">
        <v>469</v>
      </c>
      <c r="C9" s="676">
        <v>243</v>
      </c>
      <c r="D9" s="677">
        <v>51.8</v>
      </c>
      <c r="E9" s="676">
        <v>153</v>
      </c>
      <c r="F9" s="677">
        <v>32.6</v>
      </c>
      <c r="G9" s="676">
        <v>23</v>
      </c>
      <c r="H9" s="677">
        <v>4.9000000000000004</v>
      </c>
      <c r="I9" s="676">
        <v>13</v>
      </c>
      <c r="J9" s="677">
        <v>2.8</v>
      </c>
      <c r="K9" s="676">
        <v>7</v>
      </c>
      <c r="L9" s="690">
        <v>1.5</v>
      </c>
      <c r="M9" s="672"/>
    </row>
    <row r="10" spans="1:13" ht="15.95" customHeight="1">
      <c r="A10" s="691"/>
      <c r="M10" s="672"/>
    </row>
    <row r="11" spans="1:13" ht="15.95" customHeight="1">
      <c r="A11" s="678" t="s">
        <v>218</v>
      </c>
      <c r="M11" s="672"/>
    </row>
    <row r="12" spans="1:13" ht="15.95" customHeight="1">
      <c r="A12" s="674" t="s">
        <v>563</v>
      </c>
      <c r="B12" s="689">
        <v>89</v>
      </c>
      <c r="C12" s="676">
        <v>49</v>
      </c>
      <c r="D12" s="677">
        <f>C12/B9*100</f>
        <v>10.4</v>
      </c>
      <c r="E12" s="676">
        <v>28</v>
      </c>
      <c r="F12" s="677">
        <f>E12/B9*100</f>
        <v>6</v>
      </c>
      <c r="G12" s="676">
        <v>3</v>
      </c>
      <c r="H12" s="677">
        <f>G12/B9*100</f>
        <v>0.6</v>
      </c>
      <c r="I12" s="676">
        <v>4</v>
      </c>
      <c r="J12" s="677">
        <f>I12/B9*100</f>
        <v>0.9</v>
      </c>
      <c r="K12" s="676">
        <v>1</v>
      </c>
      <c r="L12" s="677">
        <f>K12/B9*100</f>
        <v>0.2</v>
      </c>
      <c r="M12" s="672"/>
    </row>
    <row r="13" spans="1:13" ht="15.95" customHeight="1">
      <c r="A13" s="674" t="s">
        <v>106</v>
      </c>
      <c r="B13" s="689">
        <v>149</v>
      </c>
      <c r="C13" s="676">
        <v>73</v>
      </c>
      <c r="D13" s="677">
        <f>C13/B9*100</f>
        <v>15.6</v>
      </c>
      <c r="E13" s="676">
        <v>48</v>
      </c>
      <c r="F13" s="677">
        <f>E13/B9*100</f>
        <v>10.199999999999999</v>
      </c>
      <c r="G13" s="676">
        <v>8</v>
      </c>
      <c r="H13" s="677">
        <f>G13/B9*100</f>
        <v>1.7</v>
      </c>
      <c r="I13" s="676">
        <v>2</v>
      </c>
      <c r="J13" s="677">
        <f>I13/B9*100</f>
        <v>0.4</v>
      </c>
      <c r="K13" s="676">
        <v>3</v>
      </c>
      <c r="L13" s="677">
        <f>K13/B9*100</f>
        <v>0.6</v>
      </c>
      <c r="M13" s="672"/>
    </row>
    <row r="14" spans="1:13" ht="15.95" customHeight="1">
      <c r="A14" s="674" t="s">
        <v>157</v>
      </c>
      <c r="B14" s="689">
        <v>231</v>
      </c>
      <c r="C14" s="676">
        <v>121</v>
      </c>
      <c r="D14" s="677">
        <f>C14/B9*100</f>
        <v>25.8</v>
      </c>
      <c r="E14" s="676">
        <v>77</v>
      </c>
      <c r="F14" s="677">
        <f>E14/B9*100</f>
        <v>16.399999999999999</v>
      </c>
      <c r="G14" s="676">
        <v>12</v>
      </c>
      <c r="H14" s="677">
        <f>G14/B9*100</f>
        <v>2.6</v>
      </c>
      <c r="I14" s="676">
        <v>7</v>
      </c>
      <c r="J14" s="677">
        <f>I14/B9*100</f>
        <v>1.5</v>
      </c>
      <c r="K14" s="676">
        <v>3</v>
      </c>
      <c r="L14" s="677">
        <f>K14/B9*100</f>
        <v>0.6</v>
      </c>
      <c r="M14" s="672"/>
    </row>
    <row r="15" spans="1:13" ht="15.95" customHeight="1">
      <c r="M15" s="672"/>
    </row>
    <row r="16" spans="1:13" ht="15.95" customHeight="1">
      <c r="A16" s="678" t="s">
        <v>167</v>
      </c>
      <c r="M16" s="672"/>
    </row>
    <row r="17" spans="1:16" ht="15.95" customHeight="1">
      <c r="A17" s="692" t="s">
        <v>455</v>
      </c>
      <c r="B17" s="693">
        <v>71</v>
      </c>
      <c r="C17" s="694">
        <v>35</v>
      </c>
      <c r="D17" s="695">
        <f>C17/B9*100</f>
        <v>7.5</v>
      </c>
      <c r="E17" s="696">
        <v>19</v>
      </c>
      <c r="F17" s="695">
        <f>E17/B9*100</f>
        <v>4.0999999999999996</v>
      </c>
      <c r="G17" s="697">
        <v>1</v>
      </c>
      <c r="H17" s="695">
        <f>G17/B9*100</f>
        <v>0.2</v>
      </c>
      <c r="I17" s="696">
        <v>2</v>
      </c>
      <c r="J17" s="695">
        <v>0.4</v>
      </c>
      <c r="K17" s="697">
        <v>3</v>
      </c>
      <c r="L17" s="695">
        <f>K17/B9*100</f>
        <v>0.6</v>
      </c>
      <c r="M17" s="672"/>
      <c r="O17" s="698"/>
      <c r="P17" s="698"/>
    </row>
    <row r="18" spans="1:16" s="673" customFormat="1" ht="33" customHeight="1">
      <c r="A18" s="699" t="s">
        <v>534</v>
      </c>
      <c r="B18" s="700">
        <v>3</v>
      </c>
      <c r="C18" s="701">
        <v>2</v>
      </c>
      <c r="D18" s="702">
        <f>C18/B9*100</f>
        <v>0.4</v>
      </c>
      <c r="E18" s="703">
        <v>0</v>
      </c>
      <c r="F18" s="702">
        <v>0</v>
      </c>
      <c r="G18" s="704">
        <v>0</v>
      </c>
      <c r="H18" s="702">
        <v>0</v>
      </c>
      <c r="I18" s="703">
        <v>1</v>
      </c>
      <c r="J18" s="702">
        <v>0.2</v>
      </c>
      <c r="K18" s="704">
        <v>0</v>
      </c>
      <c r="L18" s="702">
        <v>0</v>
      </c>
      <c r="M18" s="672"/>
      <c r="O18" s="705"/>
      <c r="P18" s="705"/>
    </row>
    <row r="19" spans="1:16" ht="15.95" customHeight="1">
      <c r="A19" s="706" t="s">
        <v>457</v>
      </c>
      <c r="B19" s="707">
        <v>74</v>
      </c>
      <c r="C19" s="708">
        <f>C17+C18</f>
        <v>37</v>
      </c>
      <c r="D19" s="677">
        <f>C19/$B$9%</f>
        <v>7.9</v>
      </c>
      <c r="E19" s="708">
        <f>E17+E18</f>
        <v>19</v>
      </c>
      <c r="F19" s="677">
        <f>E19/$B$9%</f>
        <v>4.0999999999999996</v>
      </c>
      <c r="G19" s="708">
        <f>G17+G18</f>
        <v>1</v>
      </c>
      <c r="H19" s="677">
        <f>G19/$B$9%</f>
        <v>0.2</v>
      </c>
      <c r="I19" s="708">
        <f>I17+I18</f>
        <v>3</v>
      </c>
      <c r="J19" s="677">
        <f>I19/$B$9%</f>
        <v>0.6</v>
      </c>
      <c r="K19" s="708">
        <f>K17+K18</f>
        <v>3</v>
      </c>
      <c r="L19" s="677">
        <f>K19/$B$9%</f>
        <v>0.6</v>
      </c>
      <c r="M19" s="672"/>
      <c r="O19" s="698"/>
      <c r="P19" s="698"/>
    </row>
    <row r="20" spans="1:16" ht="15.95" customHeight="1">
      <c r="A20" s="692" t="s">
        <v>459</v>
      </c>
      <c r="B20" s="707">
        <v>109</v>
      </c>
      <c r="C20" s="709">
        <v>48</v>
      </c>
      <c r="D20" s="695">
        <f>C20/B9*100</f>
        <v>10.199999999999999</v>
      </c>
      <c r="E20" s="710">
        <v>38</v>
      </c>
      <c r="F20" s="695">
        <f>E20/B9*100</f>
        <v>8.1</v>
      </c>
      <c r="G20" s="711">
        <v>9</v>
      </c>
      <c r="H20" s="695">
        <f>G20/B9*100</f>
        <v>1.9</v>
      </c>
      <c r="I20" s="710">
        <v>4</v>
      </c>
      <c r="J20" s="695">
        <f>I20/B9*100</f>
        <v>0.9</v>
      </c>
      <c r="K20" s="711">
        <v>0</v>
      </c>
      <c r="L20" s="695">
        <v>0</v>
      </c>
      <c r="M20" s="672"/>
      <c r="O20" s="698"/>
      <c r="P20" s="698"/>
    </row>
    <row r="21" spans="1:16" ht="15.95" customHeight="1">
      <c r="A21" s="692" t="s">
        <v>460</v>
      </c>
      <c r="B21" s="707">
        <v>3</v>
      </c>
      <c r="C21" s="709">
        <v>2</v>
      </c>
      <c r="D21" s="695">
        <v>0.4</v>
      </c>
      <c r="E21" s="710">
        <v>0</v>
      </c>
      <c r="F21" s="695">
        <v>0</v>
      </c>
      <c r="G21" s="711">
        <v>0</v>
      </c>
      <c r="H21" s="695">
        <v>0</v>
      </c>
      <c r="I21" s="710">
        <v>0</v>
      </c>
      <c r="J21" s="695">
        <v>0</v>
      </c>
      <c r="K21" s="711">
        <v>0</v>
      </c>
      <c r="L21" s="695">
        <v>0</v>
      </c>
      <c r="M21" s="672"/>
      <c r="O21" s="698"/>
      <c r="P21" s="698"/>
    </row>
    <row r="22" spans="1:16" ht="15.95" customHeight="1">
      <c r="A22" s="692" t="s">
        <v>461</v>
      </c>
      <c r="B22" s="707">
        <v>27</v>
      </c>
      <c r="C22" s="709">
        <v>18</v>
      </c>
      <c r="D22" s="695">
        <f>C22/B9*100</f>
        <v>3.8</v>
      </c>
      <c r="E22" s="710">
        <v>5</v>
      </c>
      <c r="F22" s="695">
        <f>E22/B9*100</f>
        <v>1.1000000000000001</v>
      </c>
      <c r="G22" s="711">
        <v>1</v>
      </c>
      <c r="H22" s="695">
        <v>0.2</v>
      </c>
      <c r="I22" s="710">
        <v>0</v>
      </c>
      <c r="J22" s="695">
        <v>0</v>
      </c>
      <c r="K22" s="711">
        <v>0</v>
      </c>
      <c r="L22" s="695">
        <v>0</v>
      </c>
      <c r="M22" s="672"/>
      <c r="O22" s="698"/>
      <c r="P22" s="698"/>
    </row>
    <row r="23" spans="1:16" ht="15.95" customHeight="1">
      <c r="A23" s="712" t="s">
        <v>458</v>
      </c>
      <c r="B23" s="707"/>
      <c r="C23" s="708">
        <f>C20+C21+C22</f>
        <v>68</v>
      </c>
      <c r="D23" s="677">
        <f>C23/$B$9%</f>
        <v>14.5</v>
      </c>
      <c r="E23" s="708">
        <f>E20+E21+E22</f>
        <v>43</v>
      </c>
      <c r="F23" s="677">
        <f>E23/$B$9%</f>
        <v>9.1999999999999993</v>
      </c>
      <c r="G23" s="708">
        <f>G20+G21+G22</f>
        <v>10</v>
      </c>
      <c r="H23" s="677">
        <f>G23/$B$9%</f>
        <v>2.1</v>
      </c>
      <c r="I23" s="708">
        <f>I20+I21+I22</f>
        <v>4</v>
      </c>
      <c r="J23" s="677">
        <f>I23/$B$9%</f>
        <v>0.9</v>
      </c>
      <c r="K23" s="708">
        <f>K20+K21+K22</f>
        <v>0</v>
      </c>
      <c r="L23" s="677">
        <f>K23/$B$9%</f>
        <v>0</v>
      </c>
      <c r="M23" s="672"/>
      <c r="O23" s="698"/>
      <c r="P23" s="698"/>
    </row>
    <row r="24" spans="1:16" ht="15.95" customHeight="1">
      <c r="A24" s="712" t="s">
        <v>105</v>
      </c>
      <c r="B24" s="707">
        <v>42</v>
      </c>
      <c r="C24" s="708">
        <v>24</v>
      </c>
      <c r="D24" s="677">
        <f>C24/B9*100</f>
        <v>5.0999999999999996</v>
      </c>
      <c r="E24" s="713">
        <v>14</v>
      </c>
      <c r="F24" s="677">
        <f>E24/B9*100</f>
        <v>3</v>
      </c>
      <c r="G24" s="714">
        <v>2</v>
      </c>
      <c r="H24" s="677">
        <v>0.4</v>
      </c>
      <c r="I24" s="713">
        <v>1</v>
      </c>
      <c r="J24" s="677">
        <v>0.2</v>
      </c>
      <c r="K24" s="714">
        <v>0</v>
      </c>
      <c r="L24" s="677">
        <v>0</v>
      </c>
      <c r="M24" s="672"/>
      <c r="O24" s="698"/>
      <c r="P24" s="698"/>
    </row>
    <row r="25" spans="1:16" ht="15.95" customHeight="1">
      <c r="A25" s="712" t="s">
        <v>220</v>
      </c>
      <c r="B25" s="707">
        <v>210</v>
      </c>
      <c r="C25" s="708">
        <v>112</v>
      </c>
      <c r="D25" s="677">
        <f>C25/B9*100</f>
        <v>23.9</v>
      </c>
      <c r="E25" s="713">
        <v>75</v>
      </c>
      <c r="F25" s="677">
        <f>E25/B9*100</f>
        <v>16</v>
      </c>
      <c r="G25" s="714">
        <v>10</v>
      </c>
      <c r="H25" s="677">
        <f>G25/B9*100</f>
        <v>2.1</v>
      </c>
      <c r="I25" s="713">
        <v>5</v>
      </c>
      <c r="J25" s="677">
        <f>I25/B9*100</f>
        <v>1.1000000000000001</v>
      </c>
      <c r="K25" s="714">
        <v>4</v>
      </c>
      <c r="L25" s="677">
        <v>0.9</v>
      </c>
      <c r="M25" s="672"/>
      <c r="O25" s="698"/>
      <c r="P25" s="698"/>
    </row>
    <row r="26" spans="1:16" s="673" customFormat="1" ht="30.95" customHeight="1">
      <c r="A26" s="715" t="s">
        <v>451</v>
      </c>
      <c r="B26" s="700">
        <v>1</v>
      </c>
      <c r="C26" s="716">
        <v>0</v>
      </c>
      <c r="D26" s="672">
        <v>0</v>
      </c>
      <c r="E26" s="717">
        <v>1</v>
      </c>
      <c r="F26" s="672">
        <v>0.2</v>
      </c>
      <c r="G26" s="718">
        <v>0</v>
      </c>
      <c r="H26" s="672">
        <v>0</v>
      </c>
      <c r="I26" s="717">
        <v>0</v>
      </c>
      <c r="J26" s="672">
        <v>0</v>
      </c>
      <c r="K26" s="718">
        <v>0</v>
      </c>
      <c r="L26" s="672">
        <v>0</v>
      </c>
      <c r="M26" s="672"/>
      <c r="O26" s="705"/>
      <c r="P26" s="705"/>
    </row>
    <row r="27" spans="1:16" ht="15.95" customHeight="1">
      <c r="A27" s="712" t="s">
        <v>196</v>
      </c>
      <c r="B27" s="707">
        <v>1</v>
      </c>
      <c r="C27" s="708">
        <v>0</v>
      </c>
      <c r="D27" s="677">
        <v>0</v>
      </c>
      <c r="E27" s="713">
        <v>1</v>
      </c>
      <c r="F27" s="677">
        <v>0.2</v>
      </c>
      <c r="G27" s="714">
        <v>0</v>
      </c>
      <c r="H27" s="677">
        <v>0</v>
      </c>
      <c r="I27" s="713">
        <v>0</v>
      </c>
      <c r="J27" s="677">
        <v>0</v>
      </c>
      <c r="K27" s="714">
        <v>0</v>
      </c>
      <c r="L27" s="677">
        <v>0</v>
      </c>
      <c r="M27" s="672"/>
      <c r="O27" s="698"/>
      <c r="P27" s="698"/>
    </row>
    <row r="28" spans="1:16" ht="15.95" customHeight="1"/>
    <row r="29" spans="1:16" ht="15.95" customHeight="1">
      <c r="A29" s="674" t="s">
        <v>566</v>
      </c>
      <c r="B29" s="719">
        <v>4.4999999999999998E-2</v>
      </c>
    </row>
    <row r="30" spans="1:16" ht="15.95" customHeight="1">
      <c r="A30" s="674" t="s">
        <v>528</v>
      </c>
      <c r="B30" s="719">
        <v>1.9E-2</v>
      </c>
    </row>
    <row r="31" spans="1:16" ht="15.95" customHeight="1">
      <c r="A31" s="674" t="s">
        <v>567</v>
      </c>
      <c r="B31" s="719">
        <v>8.7999999999999995E-2</v>
      </c>
    </row>
    <row r="32" spans="1:16" ht="15.95" customHeight="1">
      <c r="A32" s="720"/>
      <c r="B32" s="721"/>
      <c r="C32" s="722"/>
      <c r="D32" s="723"/>
      <c r="E32" s="722"/>
      <c r="F32" s="723"/>
      <c r="G32" s="722"/>
      <c r="H32" s="723"/>
      <c r="I32" s="722"/>
      <c r="J32" s="723"/>
      <c r="K32" s="722"/>
      <c r="L32" s="723"/>
    </row>
    <row r="33" spans="1:17" ht="15.95" customHeight="1"/>
    <row r="34" spans="1:17" ht="15.95" customHeight="1">
      <c r="A34" s="679" t="s">
        <v>568</v>
      </c>
    </row>
    <row r="35" spans="1:17" ht="15.95" customHeight="1"/>
    <row r="36" spans="1:17" s="673" customFormat="1" ht="42" customHeight="1">
      <c r="A36" s="680"/>
      <c r="B36" s="681"/>
      <c r="C36" s="942" t="s">
        <v>200</v>
      </c>
      <c r="D36" s="942"/>
      <c r="E36" s="943" t="s">
        <v>201</v>
      </c>
      <c r="F36" s="943"/>
      <c r="G36" s="944" t="s">
        <v>564</v>
      </c>
      <c r="H36" s="944"/>
      <c r="I36" s="942" t="s">
        <v>202</v>
      </c>
      <c r="J36" s="942"/>
      <c r="K36" s="942" t="s">
        <v>203</v>
      </c>
      <c r="L36" s="942"/>
      <c r="M36" s="683"/>
    </row>
    <row r="37" spans="1:17" s="670" customFormat="1" ht="42.95" customHeight="1">
      <c r="A37" s="725"/>
      <c r="B37" s="685" t="s">
        <v>497</v>
      </c>
      <c r="C37" s="686" t="s">
        <v>410</v>
      </c>
      <c r="D37" s="687" t="s">
        <v>401</v>
      </c>
      <c r="E37" s="686" t="s">
        <v>410</v>
      </c>
      <c r="F37" s="687" t="s">
        <v>401</v>
      </c>
      <c r="G37" s="686" t="s">
        <v>410</v>
      </c>
      <c r="H37" s="687" t="s">
        <v>401</v>
      </c>
      <c r="I37" s="686" t="s">
        <v>410</v>
      </c>
      <c r="J37" s="687" t="s">
        <v>401</v>
      </c>
      <c r="K37" s="686" t="s">
        <v>410</v>
      </c>
      <c r="L37" s="687" t="s">
        <v>401</v>
      </c>
      <c r="M37" s="726"/>
      <c r="Q37" s="670" t="s">
        <v>210</v>
      </c>
    </row>
    <row r="38" spans="1:17" s="675" customFormat="1" ht="15.95" customHeight="1">
      <c r="A38" s="727" t="s">
        <v>114</v>
      </c>
      <c r="B38" s="689">
        <v>469</v>
      </c>
      <c r="C38" s="676">
        <v>255</v>
      </c>
      <c r="D38" s="677">
        <v>54.4</v>
      </c>
      <c r="E38" s="676">
        <v>151</v>
      </c>
      <c r="F38" s="677">
        <v>32.200000000000003</v>
      </c>
      <c r="G38" s="676">
        <v>18</v>
      </c>
      <c r="H38" s="677">
        <v>3.8</v>
      </c>
      <c r="I38" s="676">
        <v>15</v>
      </c>
      <c r="J38" s="677">
        <v>3.2</v>
      </c>
      <c r="K38" s="676">
        <v>7</v>
      </c>
      <c r="L38" s="677">
        <v>1.5</v>
      </c>
      <c r="M38" s="672"/>
    </row>
    <row r="39" spans="1:17" ht="15.95" customHeight="1">
      <c r="A39" s="691"/>
      <c r="M39" s="672"/>
    </row>
    <row r="40" spans="1:17" ht="15.95" customHeight="1">
      <c r="A40" s="678" t="s">
        <v>218</v>
      </c>
      <c r="M40" s="672"/>
    </row>
    <row r="41" spans="1:17" ht="15.95" customHeight="1">
      <c r="A41" s="674" t="s">
        <v>563</v>
      </c>
      <c r="B41" s="689">
        <v>89</v>
      </c>
      <c r="C41" s="676">
        <v>45</v>
      </c>
      <c r="D41" s="677">
        <f>C41/B38*100</f>
        <v>9.6</v>
      </c>
      <c r="E41" s="676">
        <v>27</v>
      </c>
      <c r="F41" s="677">
        <f>E41/B38*100</f>
        <v>5.8</v>
      </c>
      <c r="G41" s="676">
        <v>4</v>
      </c>
      <c r="H41" s="677">
        <f>G41/B38*100</f>
        <v>0.9</v>
      </c>
      <c r="I41" s="676">
        <v>5</v>
      </c>
      <c r="J41" s="677">
        <f>I41/B38*100</f>
        <v>1.1000000000000001</v>
      </c>
      <c r="K41" s="676">
        <v>1</v>
      </c>
      <c r="L41" s="677">
        <f>K41/B38*100</f>
        <v>0.2</v>
      </c>
      <c r="M41" s="672"/>
    </row>
    <row r="42" spans="1:17" ht="15.95" customHeight="1">
      <c r="A42" s="674" t="s">
        <v>106</v>
      </c>
      <c r="B42" s="689">
        <v>149</v>
      </c>
      <c r="C42" s="676">
        <v>82</v>
      </c>
      <c r="D42" s="677">
        <f>C42/B38*100</f>
        <v>17.5</v>
      </c>
      <c r="E42" s="676">
        <v>42</v>
      </c>
      <c r="F42" s="677">
        <f>E42/B38*100</f>
        <v>9</v>
      </c>
      <c r="G42" s="676">
        <v>8</v>
      </c>
      <c r="H42" s="677">
        <f>G42/B38*100</f>
        <v>1.7</v>
      </c>
      <c r="I42" s="676">
        <v>4</v>
      </c>
      <c r="J42" s="677">
        <v>0.9</v>
      </c>
      <c r="K42" s="676">
        <v>3</v>
      </c>
      <c r="L42" s="677">
        <v>0.6</v>
      </c>
      <c r="M42" s="672"/>
    </row>
    <row r="43" spans="1:17" ht="15.95" customHeight="1">
      <c r="A43" s="674" t="s">
        <v>157</v>
      </c>
      <c r="B43" s="689">
        <v>231</v>
      </c>
      <c r="C43" s="676">
        <v>128</v>
      </c>
      <c r="D43" s="677">
        <f>C43/B38*100</f>
        <v>27.3</v>
      </c>
      <c r="E43" s="676">
        <v>82</v>
      </c>
      <c r="F43" s="677">
        <f>E43/B38*100</f>
        <v>17.5</v>
      </c>
      <c r="G43" s="676">
        <v>6</v>
      </c>
      <c r="H43" s="677">
        <f>G43/B38*100</f>
        <v>1.3</v>
      </c>
      <c r="I43" s="676">
        <v>6</v>
      </c>
      <c r="J43" s="677">
        <v>1.3</v>
      </c>
      <c r="K43" s="676">
        <v>3</v>
      </c>
      <c r="L43" s="677">
        <f>K43/B38*100</f>
        <v>0.6</v>
      </c>
      <c r="M43" s="672"/>
    </row>
    <row r="44" spans="1:17" ht="15.95" customHeight="1">
      <c r="M44" s="672"/>
    </row>
    <row r="45" spans="1:17" ht="15.95" customHeight="1">
      <c r="A45" s="678" t="s">
        <v>167</v>
      </c>
      <c r="M45" s="672"/>
    </row>
    <row r="46" spans="1:17" ht="15.95" customHeight="1">
      <c r="A46" s="692" t="s">
        <v>455</v>
      </c>
      <c r="B46" s="693">
        <v>71</v>
      </c>
      <c r="C46" s="694">
        <v>34</v>
      </c>
      <c r="D46" s="695">
        <f>C46/B38*100</f>
        <v>7.2</v>
      </c>
      <c r="E46" s="696">
        <v>18</v>
      </c>
      <c r="F46" s="695">
        <f>E46/B38*100</f>
        <v>3.8</v>
      </c>
      <c r="G46" s="697">
        <v>1</v>
      </c>
      <c r="H46" s="695">
        <f>G46/B38*100</f>
        <v>0.2</v>
      </c>
      <c r="I46" s="696">
        <v>2</v>
      </c>
      <c r="J46" s="695">
        <v>0.4</v>
      </c>
      <c r="K46" s="697">
        <v>3</v>
      </c>
      <c r="L46" s="695">
        <f>K46/B38*100</f>
        <v>0.6</v>
      </c>
      <c r="M46" s="672"/>
      <c r="O46" s="698"/>
      <c r="P46" s="698"/>
    </row>
    <row r="47" spans="1:17" s="673" customFormat="1" ht="39" customHeight="1">
      <c r="A47" s="699" t="s">
        <v>534</v>
      </c>
      <c r="B47" s="700">
        <v>3</v>
      </c>
      <c r="C47" s="701">
        <v>2</v>
      </c>
      <c r="D47" s="702">
        <f>C47/B38*100</f>
        <v>0.4</v>
      </c>
      <c r="E47" s="703">
        <v>1</v>
      </c>
      <c r="F47" s="702">
        <v>0.2</v>
      </c>
      <c r="G47" s="704">
        <v>0</v>
      </c>
      <c r="H47" s="702">
        <v>0</v>
      </c>
      <c r="I47" s="703">
        <v>0</v>
      </c>
      <c r="J47" s="702">
        <v>0</v>
      </c>
      <c r="K47" s="704">
        <v>0</v>
      </c>
      <c r="L47" s="702">
        <v>0</v>
      </c>
      <c r="M47" s="672"/>
      <c r="O47" s="705"/>
      <c r="P47" s="705"/>
    </row>
    <row r="48" spans="1:17" s="673" customFormat="1" ht="15.95" customHeight="1">
      <c r="A48" s="715" t="s">
        <v>457</v>
      </c>
      <c r="B48" s="700">
        <v>74</v>
      </c>
      <c r="C48" s="716">
        <f>SUM(C46:C47)</f>
        <v>36</v>
      </c>
      <c r="D48" s="672">
        <f>C48/$B$38%</f>
        <v>7.7</v>
      </c>
      <c r="E48" s="717">
        <f>SUM(E46:E47)</f>
        <v>19</v>
      </c>
      <c r="F48" s="672">
        <f>E48/$B$38%</f>
        <v>4.0999999999999996</v>
      </c>
      <c r="G48" s="718">
        <v>1</v>
      </c>
      <c r="H48" s="672">
        <f>G48/$B$38%</f>
        <v>0.2</v>
      </c>
      <c r="I48" s="717">
        <v>2</v>
      </c>
      <c r="J48" s="672">
        <f>I48/$B$38%</f>
        <v>0.4</v>
      </c>
      <c r="K48" s="718">
        <v>3</v>
      </c>
      <c r="L48" s="672">
        <f>K48/$B$38%</f>
        <v>0.6</v>
      </c>
      <c r="M48" s="672"/>
      <c r="O48" s="705"/>
      <c r="P48" s="705"/>
    </row>
    <row r="49" spans="1:16" ht="15.95" customHeight="1">
      <c r="A49" s="692" t="s">
        <v>459</v>
      </c>
      <c r="B49" s="707">
        <v>109</v>
      </c>
      <c r="C49" s="709">
        <v>59</v>
      </c>
      <c r="D49" s="695">
        <f>C49/B38*100</f>
        <v>12.6</v>
      </c>
      <c r="E49" s="710">
        <v>36</v>
      </c>
      <c r="F49" s="695">
        <f>E49/B38*100</f>
        <v>7.7</v>
      </c>
      <c r="G49" s="711">
        <v>4</v>
      </c>
      <c r="H49" s="695">
        <f>G49/B38*100</f>
        <v>0.9</v>
      </c>
      <c r="I49" s="710">
        <v>6</v>
      </c>
      <c r="J49" s="695">
        <f>I49/B38*100</f>
        <v>1.3</v>
      </c>
      <c r="K49" s="711">
        <v>1</v>
      </c>
      <c r="L49" s="695">
        <v>0.2</v>
      </c>
      <c r="M49" s="672"/>
      <c r="O49" s="698"/>
      <c r="P49" s="698"/>
    </row>
    <row r="50" spans="1:16" ht="15.95" customHeight="1">
      <c r="A50" s="692" t="s">
        <v>460</v>
      </c>
      <c r="B50" s="707">
        <v>3</v>
      </c>
      <c r="C50" s="709">
        <v>2</v>
      </c>
      <c r="D50" s="695">
        <v>0.4</v>
      </c>
      <c r="E50" s="710">
        <v>0</v>
      </c>
      <c r="F50" s="695">
        <v>0</v>
      </c>
      <c r="G50" s="711">
        <v>0</v>
      </c>
      <c r="H50" s="695">
        <v>0</v>
      </c>
      <c r="I50" s="710">
        <v>0</v>
      </c>
      <c r="J50" s="695">
        <v>0</v>
      </c>
      <c r="K50" s="711">
        <v>0</v>
      </c>
      <c r="L50" s="695">
        <v>0</v>
      </c>
      <c r="M50" s="672"/>
      <c r="O50" s="698"/>
      <c r="P50" s="698"/>
    </row>
    <row r="51" spans="1:16" ht="15.95" customHeight="1">
      <c r="A51" s="692" t="s">
        <v>461</v>
      </c>
      <c r="B51" s="707">
        <v>27</v>
      </c>
      <c r="C51" s="709">
        <v>20</v>
      </c>
      <c r="D51" s="695">
        <f>C51/B38*100</f>
        <v>4.3</v>
      </c>
      <c r="E51" s="710">
        <v>6</v>
      </c>
      <c r="F51" s="695">
        <f>E51/B38*100</f>
        <v>1.3</v>
      </c>
      <c r="G51" s="711">
        <v>0</v>
      </c>
      <c r="H51" s="695">
        <v>0</v>
      </c>
      <c r="I51" s="710">
        <v>0</v>
      </c>
      <c r="J51" s="695">
        <v>0</v>
      </c>
      <c r="K51" s="711">
        <v>0</v>
      </c>
      <c r="L51" s="695">
        <v>0</v>
      </c>
      <c r="M51" s="672"/>
      <c r="O51" s="698"/>
      <c r="P51" s="698"/>
    </row>
    <row r="52" spans="1:16" ht="15.95" customHeight="1">
      <c r="A52" s="712" t="s">
        <v>458</v>
      </c>
      <c r="B52" s="707">
        <f>SUM(B49:B51)</f>
        <v>139</v>
      </c>
      <c r="C52" s="708">
        <f>SUM(C49:C51)</f>
        <v>81</v>
      </c>
      <c r="D52" s="672">
        <f>C52/$B$38%</f>
        <v>17.3</v>
      </c>
      <c r="E52" s="713">
        <f>SUM(E49:E51)</f>
        <v>42</v>
      </c>
      <c r="F52" s="672">
        <f>E52/$B$38%</f>
        <v>9</v>
      </c>
      <c r="G52" s="714">
        <f>SUM(G49:G51)</f>
        <v>4</v>
      </c>
      <c r="H52" s="672">
        <f>G52/$B$38%</f>
        <v>0.9</v>
      </c>
      <c r="I52" s="713">
        <f>SUM(I49:I51)</f>
        <v>6</v>
      </c>
      <c r="J52" s="672">
        <f>I52/$B$38%</f>
        <v>1.3</v>
      </c>
      <c r="K52" s="714">
        <f>SUM(K49:K51)</f>
        <v>1</v>
      </c>
      <c r="L52" s="672">
        <f>K52/$B$38%</f>
        <v>0.2</v>
      </c>
      <c r="M52" s="672"/>
      <c r="O52" s="698"/>
      <c r="P52" s="698"/>
    </row>
    <row r="53" spans="1:16" ht="15.95" customHeight="1">
      <c r="A53" s="712" t="s">
        <v>105</v>
      </c>
      <c r="B53" s="707">
        <v>42</v>
      </c>
      <c r="C53" s="708">
        <v>27</v>
      </c>
      <c r="D53" s="677">
        <f>C53/B38*100</f>
        <v>5.8</v>
      </c>
      <c r="E53" s="713">
        <v>13</v>
      </c>
      <c r="F53" s="677">
        <f>E53/B38*100</f>
        <v>2.8</v>
      </c>
      <c r="G53" s="714">
        <v>1</v>
      </c>
      <c r="H53" s="677">
        <v>0.2</v>
      </c>
      <c r="I53" s="713">
        <v>0</v>
      </c>
      <c r="J53" s="677">
        <v>0</v>
      </c>
      <c r="K53" s="714">
        <v>0</v>
      </c>
      <c r="L53" s="677">
        <v>0</v>
      </c>
      <c r="M53" s="672"/>
      <c r="O53" s="698"/>
      <c r="P53" s="698"/>
    </row>
    <row r="54" spans="1:16" ht="15.95" customHeight="1">
      <c r="A54" s="712" t="s">
        <v>220</v>
      </c>
      <c r="B54" s="707">
        <v>210</v>
      </c>
      <c r="C54" s="708">
        <v>109</v>
      </c>
      <c r="D54" s="677">
        <f>C54/B38*100</f>
        <v>23.2</v>
      </c>
      <c r="E54" s="713">
        <v>75</v>
      </c>
      <c r="F54" s="677">
        <f>E54/B38*100</f>
        <v>16</v>
      </c>
      <c r="G54" s="714">
        <v>12</v>
      </c>
      <c r="H54" s="677">
        <f>G54/B38*100</f>
        <v>2.6</v>
      </c>
      <c r="I54" s="713">
        <v>7</v>
      </c>
      <c r="J54" s="677">
        <f>I54/B38*100</f>
        <v>1.5</v>
      </c>
      <c r="K54" s="714">
        <v>3</v>
      </c>
      <c r="L54" s="677">
        <v>0.6</v>
      </c>
      <c r="M54" s="672"/>
      <c r="O54" s="698"/>
      <c r="P54" s="698"/>
    </row>
    <row r="55" spans="1:16" s="673" customFormat="1" ht="36" customHeight="1">
      <c r="A55" s="715" t="s">
        <v>450</v>
      </c>
      <c r="B55" s="700">
        <v>1</v>
      </c>
      <c r="C55" s="716">
        <v>0</v>
      </c>
      <c r="D55" s="672">
        <v>0</v>
      </c>
      <c r="E55" s="717">
        <v>1</v>
      </c>
      <c r="F55" s="672">
        <v>0.2</v>
      </c>
      <c r="G55" s="718">
        <v>0</v>
      </c>
      <c r="H55" s="672">
        <v>0</v>
      </c>
      <c r="I55" s="717">
        <v>0</v>
      </c>
      <c r="J55" s="672">
        <v>0</v>
      </c>
      <c r="K55" s="718">
        <v>0</v>
      </c>
      <c r="L55" s="672">
        <v>0</v>
      </c>
      <c r="M55" s="672"/>
      <c r="O55" s="705"/>
      <c r="P55" s="705"/>
    </row>
    <row r="56" spans="1:16" ht="15.95" customHeight="1">
      <c r="A56" s="712" t="s">
        <v>196</v>
      </c>
      <c r="B56" s="707">
        <v>1</v>
      </c>
      <c r="C56" s="708">
        <v>0</v>
      </c>
      <c r="D56" s="677">
        <v>0</v>
      </c>
      <c r="E56" s="713">
        <v>1</v>
      </c>
      <c r="F56" s="677">
        <v>0.2</v>
      </c>
      <c r="G56" s="714">
        <v>0</v>
      </c>
      <c r="H56" s="677">
        <v>0</v>
      </c>
      <c r="I56" s="713">
        <v>0</v>
      </c>
      <c r="J56" s="677">
        <v>0</v>
      </c>
      <c r="K56" s="714">
        <v>0</v>
      </c>
      <c r="L56" s="677">
        <v>0</v>
      </c>
      <c r="M56" s="672"/>
      <c r="O56" s="698"/>
      <c r="P56" s="698"/>
    </row>
    <row r="57" spans="1:16" ht="15.95" customHeight="1"/>
    <row r="58" spans="1:16" ht="15.95" customHeight="1">
      <c r="A58" s="674" t="s">
        <v>436</v>
      </c>
      <c r="B58" s="719">
        <v>3.5999999999999997E-2</v>
      </c>
    </row>
    <row r="59" spans="1:16" ht="15.95" customHeight="1">
      <c r="A59" s="674" t="s">
        <v>388</v>
      </c>
      <c r="B59" s="719">
        <v>1.2999999999999999E-2</v>
      </c>
    </row>
    <row r="60" spans="1:16" ht="15.95" customHeight="1">
      <c r="A60" s="674" t="s">
        <v>567</v>
      </c>
      <c r="B60" s="719">
        <v>8.7999999999999995E-2</v>
      </c>
    </row>
    <row r="61" spans="1:16" ht="15.95" customHeight="1">
      <c r="A61" s="720"/>
      <c r="B61" s="721"/>
      <c r="C61" s="722"/>
      <c r="D61" s="723"/>
      <c r="E61" s="722"/>
      <c r="F61" s="723"/>
      <c r="G61" s="722"/>
      <c r="H61" s="723"/>
      <c r="I61" s="722"/>
      <c r="J61" s="723"/>
      <c r="K61" s="722"/>
      <c r="L61" s="723"/>
    </row>
    <row r="62" spans="1:16" ht="15" customHeight="1"/>
    <row r="63" spans="1:16" ht="15" customHeight="1">
      <c r="A63" s="679" t="s">
        <v>569</v>
      </c>
    </row>
    <row r="64" spans="1:16" ht="15" customHeight="1"/>
    <row r="65" spans="1:16" s="673" customFormat="1" ht="36" customHeight="1">
      <c r="A65" s="680"/>
      <c r="B65" s="681"/>
      <c r="C65" s="942" t="s">
        <v>200</v>
      </c>
      <c r="D65" s="942"/>
      <c r="E65" s="943" t="s">
        <v>201</v>
      </c>
      <c r="F65" s="943"/>
      <c r="G65" s="944" t="s">
        <v>564</v>
      </c>
      <c r="H65" s="944"/>
      <c r="I65" s="942" t="s">
        <v>202</v>
      </c>
      <c r="J65" s="942"/>
      <c r="K65" s="942" t="s">
        <v>203</v>
      </c>
      <c r="L65" s="942"/>
      <c r="M65" s="683"/>
    </row>
    <row r="66" spans="1:16" s="673" customFormat="1" ht="39.950000000000003" customHeight="1">
      <c r="A66" s="684"/>
      <c r="B66" s="685" t="s">
        <v>497</v>
      </c>
      <c r="C66" s="686" t="s">
        <v>410</v>
      </c>
      <c r="D66" s="687" t="s">
        <v>401</v>
      </c>
      <c r="E66" s="686" t="s">
        <v>410</v>
      </c>
      <c r="F66" s="687" t="s">
        <v>401</v>
      </c>
      <c r="G66" s="686" t="s">
        <v>410</v>
      </c>
      <c r="H66" s="687" t="s">
        <v>401</v>
      </c>
      <c r="I66" s="686" t="s">
        <v>410</v>
      </c>
      <c r="J66" s="687" t="s">
        <v>401</v>
      </c>
      <c r="K66" s="686" t="s">
        <v>410</v>
      </c>
      <c r="L66" s="687" t="s">
        <v>401</v>
      </c>
      <c r="M66" s="726"/>
    </row>
    <row r="67" spans="1:16" ht="15.95" customHeight="1">
      <c r="A67" s="728" t="s">
        <v>114</v>
      </c>
      <c r="B67" s="689">
        <v>468</v>
      </c>
      <c r="C67" s="676">
        <v>293</v>
      </c>
      <c r="D67" s="677">
        <v>62.6</v>
      </c>
      <c r="E67" s="676">
        <v>131</v>
      </c>
      <c r="F67" s="677">
        <v>28</v>
      </c>
      <c r="G67" s="676">
        <v>14</v>
      </c>
      <c r="H67" s="677">
        <v>3</v>
      </c>
      <c r="I67" s="676">
        <v>8</v>
      </c>
      <c r="J67" s="677">
        <v>1.7</v>
      </c>
      <c r="K67" s="676">
        <v>3</v>
      </c>
      <c r="L67" s="677">
        <v>0.6</v>
      </c>
      <c r="M67" s="672"/>
    </row>
    <row r="68" spans="1:16" ht="15.95" customHeight="1">
      <c r="A68" s="691"/>
      <c r="M68" s="672"/>
    </row>
    <row r="69" spans="1:16" ht="15.95" customHeight="1">
      <c r="A69" s="678" t="s">
        <v>218</v>
      </c>
      <c r="M69" s="672"/>
    </row>
    <row r="70" spans="1:16" ht="15.95" customHeight="1">
      <c r="A70" s="674" t="s">
        <v>563</v>
      </c>
      <c r="B70" s="689">
        <v>89</v>
      </c>
      <c r="C70" s="676">
        <v>47</v>
      </c>
      <c r="D70" s="677">
        <f>C70/B67*100</f>
        <v>10</v>
      </c>
      <c r="E70" s="676">
        <v>30</v>
      </c>
      <c r="F70" s="677">
        <f>E70/B67*100</f>
        <v>6.4</v>
      </c>
      <c r="G70" s="676">
        <v>5</v>
      </c>
      <c r="H70" s="677">
        <f>G70/B67*100</f>
        <v>1.1000000000000001</v>
      </c>
      <c r="I70" s="676">
        <v>2</v>
      </c>
      <c r="J70" s="677">
        <f>I70/B67*100</f>
        <v>0.4</v>
      </c>
      <c r="K70" s="676">
        <v>0</v>
      </c>
      <c r="L70" s="677">
        <v>0</v>
      </c>
      <c r="M70" s="672"/>
    </row>
    <row r="71" spans="1:16" ht="15.95" customHeight="1">
      <c r="A71" s="674" t="s">
        <v>106</v>
      </c>
      <c r="B71" s="689">
        <v>149</v>
      </c>
      <c r="C71" s="676">
        <v>73</v>
      </c>
      <c r="D71" s="677">
        <f>C71/B67*100</f>
        <v>15.6</v>
      </c>
      <c r="E71" s="676">
        <v>48</v>
      </c>
      <c r="F71" s="677">
        <f>E71/B67*100</f>
        <v>10.3</v>
      </c>
      <c r="G71" s="676">
        <v>8</v>
      </c>
      <c r="H71" s="677">
        <f>G71/B67*100</f>
        <v>1.7</v>
      </c>
      <c r="I71" s="676">
        <v>2</v>
      </c>
      <c r="J71" s="677">
        <v>0.4</v>
      </c>
      <c r="K71" s="676">
        <v>3</v>
      </c>
      <c r="L71" s="677">
        <f>K71/B67*100</f>
        <v>0.6</v>
      </c>
      <c r="M71" s="672"/>
    </row>
    <row r="72" spans="1:16" ht="15.95" customHeight="1">
      <c r="A72" s="674" t="s">
        <v>157</v>
      </c>
      <c r="B72" s="689">
        <v>230</v>
      </c>
      <c r="C72" s="676">
        <v>147</v>
      </c>
      <c r="D72" s="677">
        <f>C72/B67*100</f>
        <v>31.4</v>
      </c>
      <c r="E72" s="676">
        <v>67</v>
      </c>
      <c r="F72" s="677">
        <f>E72/B67*100</f>
        <v>14.3</v>
      </c>
      <c r="G72" s="676">
        <v>5</v>
      </c>
      <c r="H72" s="677">
        <v>1.1000000000000001</v>
      </c>
      <c r="I72" s="676">
        <v>4</v>
      </c>
      <c r="J72" s="677">
        <f>I72/B67*100</f>
        <v>0.9</v>
      </c>
      <c r="K72" s="676">
        <v>3</v>
      </c>
      <c r="L72" s="677">
        <v>0.6</v>
      </c>
      <c r="M72" s="672"/>
    </row>
    <row r="73" spans="1:16" ht="15.95" customHeight="1">
      <c r="B73" s="689"/>
      <c r="M73" s="672"/>
    </row>
    <row r="74" spans="1:16" ht="15.95" customHeight="1">
      <c r="A74" s="678" t="s">
        <v>167</v>
      </c>
      <c r="M74" s="672"/>
    </row>
    <row r="75" spans="1:16" s="730" customFormat="1" ht="15.95" customHeight="1">
      <c r="A75" s="729" t="s">
        <v>455</v>
      </c>
      <c r="B75" s="693">
        <v>70</v>
      </c>
      <c r="C75" s="694">
        <v>40</v>
      </c>
      <c r="D75" s="695">
        <f>C75/B67*100</f>
        <v>8.5</v>
      </c>
      <c r="E75" s="696">
        <v>12</v>
      </c>
      <c r="F75" s="695">
        <f>E75/B67*100</f>
        <v>2.6</v>
      </c>
      <c r="G75" s="697">
        <v>1</v>
      </c>
      <c r="H75" s="695">
        <v>0.2</v>
      </c>
      <c r="I75" s="696">
        <v>2</v>
      </c>
      <c r="J75" s="695">
        <v>0.4</v>
      </c>
      <c r="K75" s="697">
        <v>1</v>
      </c>
      <c r="L75" s="695">
        <v>0.2</v>
      </c>
      <c r="M75" s="702"/>
      <c r="O75" s="695"/>
      <c r="P75" s="695"/>
    </row>
    <row r="76" spans="1:16" s="732" customFormat="1" ht="32.1" customHeight="1">
      <c r="A76" s="731" t="s">
        <v>534</v>
      </c>
      <c r="B76" s="700">
        <v>3</v>
      </c>
      <c r="C76" s="701">
        <v>3</v>
      </c>
      <c r="D76" s="702">
        <v>0.6</v>
      </c>
      <c r="E76" s="703">
        <v>0</v>
      </c>
      <c r="F76" s="702">
        <v>0</v>
      </c>
      <c r="G76" s="704">
        <v>0</v>
      </c>
      <c r="H76" s="702">
        <v>0</v>
      </c>
      <c r="I76" s="703">
        <v>0</v>
      </c>
      <c r="J76" s="702">
        <v>0</v>
      </c>
      <c r="K76" s="704">
        <v>0</v>
      </c>
      <c r="L76" s="702">
        <v>0</v>
      </c>
      <c r="M76" s="702"/>
      <c r="O76" s="702"/>
      <c r="P76" s="702"/>
    </row>
    <row r="77" spans="1:16" s="673" customFormat="1" ht="15.95" customHeight="1">
      <c r="A77" s="715" t="s">
        <v>457</v>
      </c>
      <c r="B77" s="700">
        <v>73</v>
      </c>
      <c r="C77" s="716">
        <f>SUM(C75:C76)</f>
        <v>43</v>
      </c>
      <c r="D77" s="672">
        <f>C77/$B$67%</f>
        <v>9.1999999999999993</v>
      </c>
      <c r="E77" s="717">
        <v>12</v>
      </c>
      <c r="F77" s="672">
        <f>E77/$B$67%</f>
        <v>2.6</v>
      </c>
      <c r="G77" s="718">
        <v>1</v>
      </c>
      <c r="H77" s="672">
        <f>G77/$B$67%</f>
        <v>0.2</v>
      </c>
      <c r="I77" s="717">
        <v>2</v>
      </c>
      <c r="J77" s="672">
        <f>I77/$B$67%</f>
        <v>0.4</v>
      </c>
      <c r="K77" s="718">
        <v>1</v>
      </c>
      <c r="L77" s="672">
        <f>K77/$B$67%</f>
        <v>0.2</v>
      </c>
      <c r="M77" s="672"/>
      <c r="O77" s="705"/>
      <c r="P77" s="705"/>
    </row>
    <row r="78" spans="1:16" ht="15.95" customHeight="1">
      <c r="A78" s="729" t="s">
        <v>459</v>
      </c>
      <c r="B78" s="707">
        <v>109</v>
      </c>
      <c r="C78" s="709">
        <v>66</v>
      </c>
      <c r="D78" s="695">
        <f>C78/B67*100</f>
        <v>14.1</v>
      </c>
      <c r="E78" s="710">
        <v>30</v>
      </c>
      <c r="F78" s="695">
        <f>E78/B67*100</f>
        <v>6.4</v>
      </c>
      <c r="G78" s="711">
        <v>9</v>
      </c>
      <c r="H78" s="695">
        <f>G78/B67*100</f>
        <v>1.9</v>
      </c>
      <c r="I78" s="710">
        <v>1</v>
      </c>
      <c r="J78" s="695">
        <v>0.2</v>
      </c>
      <c r="K78" s="711">
        <v>1</v>
      </c>
      <c r="L78" s="695">
        <v>0.2</v>
      </c>
      <c r="M78" s="672"/>
      <c r="O78" s="698"/>
      <c r="P78" s="698"/>
    </row>
    <row r="79" spans="1:16" ht="15.95" customHeight="1">
      <c r="A79" s="729" t="s">
        <v>460</v>
      </c>
      <c r="B79" s="707">
        <v>3</v>
      </c>
      <c r="C79" s="709">
        <v>1</v>
      </c>
      <c r="D79" s="695">
        <v>0.2</v>
      </c>
      <c r="E79" s="710">
        <v>0</v>
      </c>
      <c r="F79" s="695">
        <v>0</v>
      </c>
      <c r="G79" s="711">
        <v>0</v>
      </c>
      <c r="H79" s="695">
        <v>0</v>
      </c>
      <c r="I79" s="710">
        <v>1</v>
      </c>
      <c r="J79" s="695">
        <v>0.2</v>
      </c>
      <c r="K79" s="711">
        <v>0</v>
      </c>
      <c r="L79" s="695">
        <v>0</v>
      </c>
      <c r="M79" s="672"/>
      <c r="O79" s="698"/>
      <c r="P79" s="698"/>
    </row>
    <row r="80" spans="1:16" ht="15.95" customHeight="1">
      <c r="A80" s="729" t="s">
        <v>461</v>
      </c>
      <c r="B80" s="707">
        <v>27</v>
      </c>
      <c r="C80" s="709">
        <v>17</v>
      </c>
      <c r="D80" s="695">
        <f>C80/B67*100</f>
        <v>3.6</v>
      </c>
      <c r="E80" s="710">
        <v>8</v>
      </c>
      <c r="F80" s="695">
        <f>E80/B67*100</f>
        <v>1.7</v>
      </c>
      <c r="G80" s="711">
        <v>1</v>
      </c>
      <c r="H80" s="695">
        <f>G80/B67*100</f>
        <v>0.2</v>
      </c>
      <c r="I80" s="710">
        <v>0</v>
      </c>
      <c r="J80" s="695">
        <v>0</v>
      </c>
      <c r="K80" s="711">
        <v>0</v>
      </c>
      <c r="L80" s="695">
        <v>0</v>
      </c>
      <c r="M80" s="672"/>
      <c r="O80" s="698"/>
      <c r="P80" s="698"/>
    </row>
    <row r="81" spans="1:16" ht="15.95" customHeight="1">
      <c r="A81" s="712" t="s">
        <v>458</v>
      </c>
      <c r="B81" s="707">
        <f>SUM(B78:B80)</f>
        <v>139</v>
      </c>
      <c r="C81" s="708">
        <f>SUM(C78:C80)</f>
        <v>84</v>
      </c>
      <c r="D81" s="672">
        <f>C81/$B$67%</f>
        <v>17.899999999999999</v>
      </c>
      <c r="E81" s="713">
        <f>SUM(E78:E80)</f>
        <v>38</v>
      </c>
      <c r="F81" s="672">
        <f>E81/$B$67%</f>
        <v>8.1</v>
      </c>
      <c r="G81" s="714">
        <f>SUM(G78:G80)</f>
        <v>10</v>
      </c>
      <c r="H81" s="672">
        <f>G81/$B$67%</f>
        <v>2.1</v>
      </c>
      <c r="I81" s="713">
        <f>SUM(I78:I80)</f>
        <v>2</v>
      </c>
      <c r="J81" s="672">
        <f>I81/$B$67%</f>
        <v>0.4</v>
      </c>
      <c r="K81" s="714">
        <f>SUM(K78:K80)</f>
        <v>1</v>
      </c>
      <c r="L81" s="672">
        <f>K81/$B$67%</f>
        <v>0.2</v>
      </c>
      <c r="M81" s="672"/>
      <c r="O81" s="698"/>
      <c r="P81" s="698"/>
    </row>
    <row r="82" spans="1:16" ht="15.95" customHeight="1">
      <c r="A82" s="712" t="s">
        <v>105</v>
      </c>
      <c r="B82" s="707">
        <v>42</v>
      </c>
      <c r="C82" s="708">
        <v>33</v>
      </c>
      <c r="D82" s="677">
        <f>C82/B67*100</f>
        <v>7.1</v>
      </c>
      <c r="E82" s="713">
        <v>9</v>
      </c>
      <c r="F82" s="677">
        <f>E82/B67*100</f>
        <v>1.9</v>
      </c>
      <c r="G82" s="714">
        <v>0</v>
      </c>
      <c r="H82" s="677">
        <v>0</v>
      </c>
      <c r="I82" s="713">
        <v>0</v>
      </c>
      <c r="J82" s="677">
        <v>0</v>
      </c>
      <c r="K82" s="714">
        <v>0</v>
      </c>
      <c r="L82" s="677">
        <v>0</v>
      </c>
      <c r="M82" s="672"/>
      <c r="O82" s="698"/>
      <c r="P82" s="698"/>
    </row>
    <row r="83" spans="1:16" ht="15.95" customHeight="1">
      <c r="A83" s="712" t="s">
        <v>220</v>
      </c>
      <c r="B83" s="707">
        <v>210</v>
      </c>
      <c r="C83" s="708">
        <v>130</v>
      </c>
      <c r="D83" s="677">
        <f>C83/B67*100</f>
        <v>27.8</v>
      </c>
      <c r="E83" s="713">
        <v>71</v>
      </c>
      <c r="F83" s="677">
        <f>E83/B67*100</f>
        <v>15.2</v>
      </c>
      <c r="G83" s="714">
        <v>3</v>
      </c>
      <c r="H83" s="677">
        <v>0.6</v>
      </c>
      <c r="I83" s="713">
        <v>4</v>
      </c>
      <c r="J83" s="677">
        <v>0.9</v>
      </c>
      <c r="K83" s="714">
        <v>1</v>
      </c>
      <c r="L83" s="677">
        <v>0.2</v>
      </c>
      <c r="M83" s="672"/>
      <c r="O83" s="698"/>
      <c r="P83" s="698"/>
    </row>
    <row r="84" spans="1:16" s="673" customFormat="1" ht="35.1" customHeight="1">
      <c r="A84" s="715" t="s">
        <v>450</v>
      </c>
      <c r="B84" s="700">
        <v>1</v>
      </c>
      <c r="C84" s="716">
        <v>1</v>
      </c>
      <c r="D84" s="672">
        <v>0.2</v>
      </c>
      <c r="E84" s="717">
        <v>0</v>
      </c>
      <c r="F84" s="672">
        <v>0</v>
      </c>
      <c r="G84" s="718">
        <v>0</v>
      </c>
      <c r="H84" s="672">
        <v>0</v>
      </c>
      <c r="I84" s="717">
        <v>0</v>
      </c>
      <c r="J84" s="672">
        <v>0</v>
      </c>
      <c r="K84" s="718">
        <v>0</v>
      </c>
      <c r="L84" s="672">
        <v>0</v>
      </c>
      <c r="M84" s="672"/>
      <c r="O84" s="705"/>
      <c r="P84" s="705"/>
    </row>
    <row r="85" spans="1:16" ht="15.95" customHeight="1">
      <c r="A85" s="712" t="s">
        <v>196</v>
      </c>
      <c r="B85" s="707">
        <v>1</v>
      </c>
      <c r="C85" s="708">
        <v>0</v>
      </c>
      <c r="D85" s="677">
        <v>0</v>
      </c>
      <c r="E85" s="713">
        <v>1</v>
      </c>
      <c r="F85" s="677">
        <v>0.2</v>
      </c>
      <c r="G85" s="714">
        <v>0</v>
      </c>
      <c r="H85" s="677">
        <v>0</v>
      </c>
      <c r="I85" s="713">
        <v>0</v>
      </c>
      <c r="J85" s="677">
        <v>0</v>
      </c>
      <c r="K85" s="714">
        <v>0</v>
      </c>
      <c r="L85" s="677">
        <v>0</v>
      </c>
      <c r="M85" s="672"/>
      <c r="O85" s="698"/>
      <c r="P85" s="698"/>
    </row>
    <row r="86" spans="1:16" ht="15.95" customHeight="1">
      <c r="B86" s="689"/>
    </row>
    <row r="87" spans="1:16" ht="15.95" customHeight="1">
      <c r="A87" s="674" t="s">
        <v>570</v>
      </c>
      <c r="B87" s="719">
        <v>3.2000000000000001E-2</v>
      </c>
    </row>
    <row r="88" spans="1:16" ht="15.95" customHeight="1">
      <c r="A88" s="674" t="s">
        <v>392</v>
      </c>
      <c r="B88" s="719">
        <v>8.9999999999999993E-3</v>
      </c>
    </row>
    <row r="89" spans="1:16" ht="15.95" customHeight="1">
      <c r="A89" s="674" t="s">
        <v>571</v>
      </c>
      <c r="B89" s="719">
        <v>8.8999999999999996E-2</v>
      </c>
    </row>
    <row r="90" spans="1:16" ht="15.95" customHeight="1" thickBot="1">
      <c r="A90" s="733"/>
      <c r="B90" s="734"/>
      <c r="C90" s="735"/>
      <c r="D90" s="736"/>
      <c r="E90" s="735"/>
      <c r="F90" s="736"/>
      <c r="G90" s="735"/>
      <c r="H90" s="736"/>
      <c r="I90" s="735"/>
      <c r="J90" s="736"/>
      <c r="K90" s="735"/>
      <c r="L90" s="736"/>
      <c r="M90" s="737"/>
    </row>
    <row r="92" spans="1:16" ht="15.75">
      <c r="A92" s="678" t="s">
        <v>102</v>
      </c>
      <c r="B92" s="738"/>
      <c r="C92" s="739"/>
      <c r="D92" s="740"/>
    </row>
    <row r="93" spans="1:16">
      <c r="A93" s="741" t="s">
        <v>107</v>
      </c>
      <c r="B93" s="742"/>
      <c r="C93" s="743"/>
      <c r="D93" s="744"/>
    </row>
    <row r="94" spans="1:16">
      <c r="A94" s="741" t="s">
        <v>402</v>
      </c>
      <c r="B94" s="742"/>
      <c r="C94" s="743"/>
      <c r="D94" s="744"/>
    </row>
    <row r="96" spans="1:16">
      <c r="A96" s="745"/>
      <c r="B96" s="746"/>
      <c r="C96" s="747"/>
    </row>
  </sheetData>
  <mergeCells count="15">
    <mergeCell ref="C36:D36"/>
    <mergeCell ref="E36:F36"/>
    <mergeCell ref="G36:H36"/>
    <mergeCell ref="I36:J36"/>
    <mergeCell ref="K36:L36"/>
    <mergeCell ref="C7:D7"/>
    <mergeCell ref="E7:F7"/>
    <mergeCell ref="G7:H7"/>
    <mergeCell ref="I7:J7"/>
    <mergeCell ref="K7:L7"/>
    <mergeCell ref="C65:D65"/>
    <mergeCell ref="E65:F65"/>
    <mergeCell ref="G65:H65"/>
    <mergeCell ref="I65:J65"/>
    <mergeCell ref="K65:L65"/>
  </mergeCells>
  <pageMargins left="0.7" right="0.7" top="0.75" bottom="0.75" header="0.3" footer="0.3"/>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tabColor theme="1"/>
  </sheetPr>
  <dimension ref="A1:N115"/>
  <sheetViews>
    <sheetView showGridLines="0" workbookViewId="0">
      <pane xSplit="1" ySplit="1" topLeftCell="B2" activePane="bottomRight" state="frozen"/>
      <selection pane="topRight" activeCell="B1" sqref="B1"/>
      <selection pane="bottomLeft" activeCell="A2" sqref="A2"/>
      <selection pane="bottomRight"/>
    </sheetView>
  </sheetViews>
  <sheetFormatPr defaultColWidth="9.140625" defaultRowHeight="15"/>
  <cols>
    <col min="1" max="1" width="36.85546875" style="674" customWidth="1"/>
    <col min="2" max="2" width="20.140625" style="670" customWidth="1"/>
    <col min="3" max="3" width="18.85546875" style="670" customWidth="1"/>
    <col min="4" max="4" width="18.85546875" style="672" customWidth="1"/>
    <col min="5" max="5" width="18.85546875" style="671" customWidth="1"/>
    <col min="6" max="6" width="18.85546875" style="672" customWidth="1"/>
    <col min="7" max="7" width="18.85546875" style="671" customWidth="1"/>
    <col min="8" max="8" width="18.85546875" style="672" customWidth="1"/>
    <col min="9" max="9" width="2.42578125" style="674" customWidth="1"/>
    <col min="10" max="10" width="11.140625" style="674" customWidth="1"/>
    <col min="11" max="16384" width="9.140625" style="674"/>
  </cols>
  <sheetData>
    <row r="1" spans="1:12" s="673" customFormat="1" ht="24" customHeight="1">
      <c r="A1" s="669" t="s">
        <v>579</v>
      </c>
      <c r="B1" s="670"/>
      <c r="C1" s="670"/>
      <c r="D1" s="672"/>
      <c r="E1" s="671"/>
      <c r="F1" s="672"/>
      <c r="G1" s="671"/>
      <c r="H1" s="672"/>
    </row>
    <row r="3" spans="1:12" ht="15.75">
      <c r="A3" s="678" t="s">
        <v>683</v>
      </c>
    </row>
    <row r="5" spans="1:12" s="749" customFormat="1" ht="15.75">
      <c r="A5" s="748"/>
      <c r="B5" s="681"/>
      <c r="C5" s="942" t="s">
        <v>175</v>
      </c>
      <c r="D5" s="942"/>
      <c r="E5" s="942" t="s">
        <v>176</v>
      </c>
      <c r="F5" s="942"/>
      <c r="G5" s="942" t="s">
        <v>181</v>
      </c>
      <c r="H5" s="942"/>
    </row>
    <row r="6" spans="1:12" ht="31.5">
      <c r="A6" s="750"/>
      <c r="B6" s="60" t="s">
        <v>497</v>
      </c>
      <c r="C6" s="751" t="s">
        <v>410</v>
      </c>
      <c r="D6" s="752" t="s">
        <v>401</v>
      </c>
      <c r="E6" s="751" t="s">
        <v>410</v>
      </c>
      <c r="F6" s="752" t="s">
        <v>401</v>
      </c>
      <c r="G6" s="751" t="s">
        <v>410</v>
      </c>
      <c r="H6" s="752" t="s">
        <v>401</v>
      </c>
      <c r="I6" s="753"/>
      <c r="J6" s="754"/>
      <c r="K6" s="753"/>
      <c r="L6" s="754"/>
    </row>
    <row r="7" spans="1:12" ht="15.95" customHeight="1">
      <c r="A7" s="755" t="s">
        <v>114</v>
      </c>
      <c r="B7" s="756">
        <v>484</v>
      </c>
      <c r="C7" s="756">
        <v>354</v>
      </c>
      <c r="D7" s="757">
        <v>73.099999999999994</v>
      </c>
      <c r="E7" s="758">
        <v>82</v>
      </c>
      <c r="F7" s="757">
        <v>16.899999999999999</v>
      </c>
      <c r="G7" s="758">
        <v>31</v>
      </c>
      <c r="H7" s="757">
        <v>6.4</v>
      </c>
    </row>
    <row r="8" spans="1:12" ht="15.95" customHeight="1">
      <c r="A8" s="750"/>
      <c r="B8" s="759"/>
      <c r="C8" s="759"/>
      <c r="D8" s="760"/>
      <c r="E8" s="761"/>
      <c r="F8" s="760"/>
      <c r="G8" s="761"/>
      <c r="H8" s="760"/>
    </row>
    <row r="9" spans="1:12" ht="15.95" customHeight="1">
      <c r="A9" s="762" t="s">
        <v>218</v>
      </c>
      <c r="B9" s="759"/>
      <c r="C9" s="759"/>
      <c r="D9" s="760"/>
      <c r="E9" s="761"/>
      <c r="F9" s="760"/>
      <c r="G9" s="761"/>
      <c r="H9" s="760"/>
    </row>
    <row r="10" spans="1:12" ht="15.95" customHeight="1">
      <c r="A10" s="750" t="s">
        <v>563</v>
      </c>
      <c r="B10" s="763">
        <v>97</v>
      </c>
      <c r="C10" s="763">
        <v>71</v>
      </c>
      <c r="D10" s="760">
        <f>C10/B7*100</f>
        <v>14.7</v>
      </c>
      <c r="E10" s="761">
        <v>18</v>
      </c>
      <c r="F10" s="760">
        <f>E10/B7*100</f>
        <v>3.7</v>
      </c>
      <c r="G10" s="761">
        <v>6</v>
      </c>
      <c r="H10" s="760">
        <f>G10/B7*100</f>
        <v>1.2</v>
      </c>
    </row>
    <row r="11" spans="1:12" ht="15.95" customHeight="1">
      <c r="A11" s="750" t="s">
        <v>106</v>
      </c>
      <c r="B11" s="763">
        <v>144</v>
      </c>
      <c r="C11" s="763">
        <v>102</v>
      </c>
      <c r="D11" s="760">
        <f>C11/B7*100</f>
        <v>21.1</v>
      </c>
      <c r="E11" s="761">
        <v>28</v>
      </c>
      <c r="F11" s="760">
        <f>E11/B7*100</f>
        <v>5.8</v>
      </c>
      <c r="G11" s="761">
        <v>8</v>
      </c>
      <c r="H11" s="760">
        <f>G11/B7*100</f>
        <v>1.7</v>
      </c>
    </row>
    <row r="12" spans="1:12" ht="15.95" customHeight="1">
      <c r="A12" s="750" t="s">
        <v>157</v>
      </c>
      <c r="B12" s="763">
        <v>243</v>
      </c>
      <c r="C12" s="763">
        <v>181</v>
      </c>
      <c r="D12" s="760">
        <f>C12/B7*100</f>
        <v>37.4</v>
      </c>
      <c r="E12" s="761">
        <v>36</v>
      </c>
      <c r="F12" s="760">
        <f>E12/B7*100</f>
        <v>7.4</v>
      </c>
      <c r="G12" s="761">
        <v>17</v>
      </c>
      <c r="H12" s="760">
        <f>G12/B7*100</f>
        <v>3.5</v>
      </c>
    </row>
    <row r="13" spans="1:12" ht="15.95" customHeight="1">
      <c r="A13" s="750"/>
      <c r="B13" s="763"/>
      <c r="C13" s="763"/>
      <c r="D13" s="760"/>
      <c r="E13" s="761"/>
      <c r="F13" s="760"/>
      <c r="G13" s="761"/>
      <c r="H13" s="760"/>
    </row>
    <row r="14" spans="1:12" ht="15.95" customHeight="1">
      <c r="A14" s="762" t="s">
        <v>167</v>
      </c>
      <c r="B14" s="763"/>
      <c r="C14" s="763"/>
      <c r="D14" s="760"/>
      <c r="E14" s="761"/>
      <c r="F14" s="760"/>
      <c r="G14" s="761"/>
      <c r="H14" s="760"/>
    </row>
    <row r="15" spans="1:12" s="730" customFormat="1" ht="15.95" customHeight="1">
      <c r="A15" s="764" t="s">
        <v>455</v>
      </c>
      <c r="B15" s="763">
        <v>78</v>
      </c>
      <c r="C15" s="765">
        <v>53</v>
      </c>
      <c r="D15" s="766">
        <f>C15/B7*100</f>
        <v>11</v>
      </c>
      <c r="E15" s="767">
        <v>14</v>
      </c>
      <c r="F15" s="766">
        <f>E15/B7*100</f>
        <v>2.9</v>
      </c>
      <c r="G15" s="767">
        <v>7</v>
      </c>
      <c r="H15" s="766">
        <f>G15/B7*100</f>
        <v>1.4</v>
      </c>
    </row>
    <row r="16" spans="1:12" s="732" customFormat="1" ht="35.1" customHeight="1">
      <c r="A16" s="768" t="s">
        <v>534</v>
      </c>
      <c r="B16" s="763">
        <v>3</v>
      </c>
      <c r="C16" s="765">
        <v>2</v>
      </c>
      <c r="D16" s="766">
        <f>C16/B7*100</f>
        <v>0.4</v>
      </c>
      <c r="E16" s="767">
        <v>0</v>
      </c>
      <c r="F16" s="766">
        <v>0</v>
      </c>
      <c r="G16" s="767">
        <v>1</v>
      </c>
      <c r="H16" s="766">
        <f>G16/B7*100</f>
        <v>0.2</v>
      </c>
    </row>
    <row r="17" spans="1:14" ht="15.95" customHeight="1">
      <c r="A17" s="769" t="s">
        <v>457</v>
      </c>
      <c r="B17" s="763">
        <f t="shared" ref="B17:H17" si="0">SUM(B15:B16)</f>
        <v>81</v>
      </c>
      <c r="C17" s="763">
        <f t="shared" si="0"/>
        <v>55</v>
      </c>
      <c r="D17" s="760">
        <f t="shared" si="0"/>
        <v>11.4</v>
      </c>
      <c r="E17" s="761">
        <f t="shared" si="0"/>
        <v>14</v>
      </c>
      <c r="F17" s="760">
        <f t="shared" si="0"/>
        <v>2.9</v>
      </c>
      <c r="G17" s="761">
        <f t="shared" si="0"/>
        <v>8</v>
      </c>
      <c r="H17" s="760">
        <f t="shared" si="0"/>
        <v>1.6</v>
      </c>
    </row>
    <row r="18" spans="1:14" s="730" customFormat="1" ht="15.95" customHeight="1">
      <c r="A18" s="764" t="s">
        <v>459</v>
      </c>
      <c r="B18" s="763">
        <v>105</v>
      </c>
      <c r="C18" s="765">
        <v>77</v>
      </c>
      <c r="D18" s="766">
        <f>C18/B7*100</f>
        <v>15.9</v>
      </c>
      <c r="E18" s="767">
        <v>17</v>
      </c>
      <c r="F18" s="766">
        <f>E18/B7*100</f>
        <v>3.5</v>
      </c>
      <c r="G18" s="767">
        <v>8</v>
      </c>
      <c r="H18" s="766">
        <f>G18/B7*100</f>
        <v>1.7</v>
      </c>
    </row>
    <row r="19" spans="1:14" s="730" customFormat="1" ht="15.95" customHeight="1">
      <c r="A19" s="764" t="s">
        <v>460</v>
      </c>
      <c r="B19" s="763">
        <v>7</v>
      </c>
      <c r="C19" s="765">
        <v>5</v>
      </c>
      <c r="D19" s="766">
        <f>C19/B7*100</f>
        <v>1</v>
      </c>
      <c r="E19" s="767">
        <v>0</v>
      </c>
      <c r="F19" s="766">
        <v>0</v>
      </c>
      <c r="G19" s="767">
        <v>2</v>
      </c>
      <c r="H19" s="766">
        <f>G19/B7*100</f>
        <v>0.4</v>
      </c>
    </row>
    <row r="20" spans="1:14" s="730" customFormat="1" ht="15.95" customHeight="1">
      <c r="A20" s="764" t="s">
        <v>461</v>
      </c>
      <c r="B20" s="763">
        <v>35</v>
      </c>
      <c r="C20" s="765">
        <v>27</v>
      </c>
      <c r="D20" s="766">
        <f>C20/B7*100</f>
        <v>5.6</v>
      </c>
      <c r="E20" s="767">
        <v>6</v>
      </c>
      <c r="F20" s="766">
        <f>E20/B7*100</f>
        <v>1.2</v>
      </c>
      <c r="G20" s="767">
        <v>1</v>
      </c>
      <c r="H20" s="766">
        <f>G20/B7*100</f>
        <v>0.2</v>
      </c>
    </row>
    <row r="21" spans="1:14" ht="15.95" customHeight="1">
      <c r="A21" s="770" t="s">
        <v>458</v>
      </c>
      <c r="B21" s="763">
        <f t="shared" ref="B21:H21" si="1">SUM(B18:B20)</f>
        <v>147</v>
      </c>
      <c r="C21" s="763">
        <f t="shared" si="1"/>
        <v>109</v>
      </c>
      <c r="D21" s="760">
        <f t="shared" si="1"/>
        <v>22.5</v>
      </c>
      <c r="E21" s="761">
        <f t="shared" si="1"/>
        <v>23</v>
      </c>
      <c r="F21" s="760">
        <f t="shared" si="1"/>
        <v>4.7</v>
      </c>
      <c r="G21" s="761">
        <f t="shared" si="1"/>
        <v>11</v>
      </c>
      <c r="H21" s="760">
        <f t="shared" si="1"/>
        <v>2.2999999999999998</v>
      </c>
    </row>
    <row r="22" spans="1:14" ht="15.95" customHeight="1">
      <c r="A22" s="770" t="s">
        <v>105</v>
      </c>
      <c r="B22" s="763">
        <v>41</v>
      </c>
      <c r="C22" s="763">
        <v>33</v>
      </c>
      <c r="D22" s="760">
        <f>C22/B7*100</f>
        <v>6.8</v>
      </c>
      <c r="E22" s="761">
        <v>5</v>
      </c>
      <c r="F22" s="760">
        <f>E22/B7*100</f>
        <v>1</v>
      </c>
      <c r="G22" s="761">
        <v>1</v>
      </c>
      <c r="H22" s="760">
        <f>G22/B7*100</f>
        <v>0.2</v>
      </c>
      <c r="N22" s="674" t="s">
        <v>210</v>
      </c>
    </row>
    <row r="23" spans="1:14" ht="15.95" customHeight="1">
      <c r="A23" s="770" t="s">
        <v>220</v>
      </c>
      <c r="B23" s="763">
        <v>207</v>
      </c>
      <c r="C23" s="763">
        <v>153</v>
      </c>
      <c r="D23" s="760">
        <f>C23/B7*100</f>
        <v>31.6</v>
      </c>
      <c r="E23" s="761">
        <v>38</v>
      </c>
      <c r="F23" s="760">
        <f>E23/B7*100</f>
        <v>7.9</v>
      </c>
      <c r="G23" s="761">
        <v>10</v>
      </c>
      <c r="H23" s="760">
        <f>G23/B7*100</f>
        <v>2.1</v>
      </c>
    </row>
    <row r="24" spans="1:14" s="673" customFormat="1" ht="38.1" customHeight="1">
      <c r="A24" s="771" t="s">
        <v>451</v>
      </c>
      <c r="B24" s="763">
        <v>1</v>
      </c>
      <c r="C24" s="763">
        <v>1</v>
      </c>
      <c r="D24" s="760">
        <f>C24/B7*100</f>
        <v>0.2</v>
      </c>
      <c r="E24" s="761">
        <v>0</v>
      </c>
      <c r="F24" s="760">
        <v>0</v>
      </c>
      <c r="G24" s="761">
        <v>0</v>
      </c>
      <c r="H24" s="760">
        <v>0</v>
      </c>
    </row>
    <row r="25" spans="1:14" ht="15.95" customHeight="1">
      <c r="A25" s="770" t="s">
        <v>196</v>
      </c>
      <c r="B25" s="763">
        <v>5</v>
      </c>
      <c r="C25" s="763">
        <v>2</v>
      </c>
      <c r="D25" s="760">
        <f>C25/B7*100</f>
        <v>0.4</v>
      </c>
      <c r="E25" s="761">
        <v>2</v>
      </c>
      <c r="F25" s="760">
        <f>E25/B7*100</f>
        <v>0.4</v>
      </c>
      <c r="G25" s="761">
        <v>1</v>
      </c>
      <c r="H25" s="760">
        <f>G25/B7*100</f>
        <v>0.2</v>
      </c>
    </row>
    <row r="26" spans="1:14" ht="15.95" customHeight="1">
      <c r="A26" s="762"/>
      <c r="B26" s="759"/>
      <c r="C26" s="759"/>
      <c r="D26" s="760"/>
      <c r="E26" s="761"/>
      <c r="F26" s="760"/>
      <c r="G26" s="761"/>
      <c r="H26" s="760"/>
    </row>
    <row r="27" spans="1:14" ht="15.95" customHeight="1">
      <c r="A27" s="772" t="s">
        <v>180</v>
      </c>
      <c r="B27" s="763"/>
      <c r="C27" s="763"/>
      <c r="D27" s="760"/>
      <c r="E27" s="761"/>
      <c r="F27" s="760"/>
      <c r="G27" s="761"/>
      <c r="H27" s="760"/>
    </row>
    <row r="28" spans="1:14" ht="15.95" customHeight="1">
      <c r="A28" s="773" t="s">
        <v>113</v>
      </c>
      <c r="B28" s="763">
        <v>143</v>
      </c>
      <c r="C28" s="763">
        <v>101</v>
      </c>
      <c r="D28" s="760">
        <f>C28/B7*100</f>
        <v>20.9</v>
      </c>
      <c r="E28" s="761">
        <v>28</v>
      </c>
      <c r="F28" s="760">
        <f>E28/B7*100</f>
        <v>5.8</v>
      </c>
      <c r="G28" s="761">
        <v>10</v>
      </c>
      <c r="H28" s="760">
        <f>G28/B7*100</f>
        <v>2.1</v>
      </c>
    </row>
    <row r="29" spans="1:14" ht="15.95" customHeight="1">
      <c r="A29" s="773" t="s">
        <v>453</v>
      </c>
      <c r="B29" s="763">
        <v>280</v>
      </c>
      <c r="C29" s="763">
        <v>201</v>
      </c>
      <c r="D29" s="760">
        <f>C29/B7*100</f>
        <v>41.5</v>
      </c>
      <c r="E29" s="761">
        <v>47</v>
      </c>
      <c r="F29" s="760">
        <f>E29/B7*100</f>
        <v>9.6999999999999993</v>
      </c>
      <c r="G29" s="761">
        <v>20</v>
      </c>
      <c r="H29" s="760">
        <f>G29/B7*100</f>
        <v>4.0999999999999996</v>
      </c>
    </row>
    <row r="30" spans="1:14" ht="15.95" customHeight="1">
      <c r="A30" s="773" t="s">
        <v>159</v>
      </c>
      <c r="B30" s="759">
        <v>58</v>
      </c>
      <c r="C30" s="759">
        <v>49</v>
      </c>
      <c r="D30" s="760">
        <f>C30/B7*100</f>
        <v>10.1</v>
      </c>
      <c r="E30" s="761">
        <v>7</v>
      </c>
      <c r="F30" s="760">
        <f>E30/B7*100</f>
        <v>1.4</v>
      </c>
      <c r="G30" s="761">
        <v>1</v>
      </c>
      <c r="H30" s="760">
        <f>G30/B7*100</f>
        <v>0.2</v>
      </c>
    </row>
    <row r="31" spans="1:14" ht="15.95" customHeight="1">
      <c r="A31" s="750"/>
      <c r="B31" s="759"/>
      <c r="C31" s="759"/>
      <c r="D31" s="760"/>
      <c r="E31" s="761"/>
      <c r="F31" s="760"/>
      <c r="G31" s="761"/>
      <c r="H31" s="760"/>
    </row>
    <row r="32" spans="1:14" ht="15.95" customHeight="1">
      <c r="A32" s="774" t="s">
        <v>573</v>
      </c>
      <c r="B32" s="775">
        <v>3.5000000000000003E-2</v>
      </c>
      <c r="C32" s="759"/>
      <c r="D32" s="760"/>
      <c r="E32" s="761"/>
      <c r="F32" s="760"/>
      <c r="G32" s="761"/>
      <c r="H32" s="760"/>
    </row>
    <row r="33" spans="1:12" ht="15.95" customHeight="1">
      <c r="A33" s="750" t="s">
        <v>574</v>
      </c>
      <c r="B33" s="775">
        <v>5.8000000000000003E-2</v>
      </c>
      <c r="C33" s="759"/>
      <c r="D33" s="760"/>
      <c r="E33" s="761"/>
      <c r="F33" s="760"/>
      <c r="G33" s="761"/>
      <c r="H33" s="760"/>
    </row>
    <row r="34" spans="1:12" ht="15.95" customHeight="1">
      <c r="A34" s="720"/>
      <c r="B34" s="776"/>
      <c r="C34" s="725"/>
      <c r="D34" s="777"/>
      <c r="E34" s="778"/>
      <c r="F34" s="777"/>
      <c r="G34" s="778"/>
      <c r="H34" s="777"/>
    </row>
    <row r="36" spans="1:12" ht="15.75">
      <c r="A36" s="678" t="s">
        <v>684</v>
      </c>
    </row>
    <row r="38" spans="1:12" ht="24" customHeight="1">
      <c r="A38" s="779"/>
      <c r="B38" s="681"/>
      <c r="C38" s="942" t="s">
        <v>132</v>
      </c>
      <c r="D38" s="942"/>
      <c r="E38" s="942" t="s">
        <v>133</v>
      </c>
      <c r="F38" s="942"/>
      <c r="G38" s="753"/>
      <c r="I38" s="780"/>
      <c r="J38" s="780"/>
      <c r="K38" s="780"/>
      <c r="L38" s="780"/>
    </row>
    <row r="39" spans="1:12" ht="41.1" customHeight="1">
      <c r="A39" s="779"/>
      <c r="B39" s="682" t="s">
        <v>497</v>
      </c>
      <c r="C39" s="781" t="s">
        <v>410</v>
      </c>
      <c r="D39" s="724" t="s">
        <v>401</v>
      </c>
      <c r="E39" s="781" t="s">
        <v>410</v>
      </c>
      <c r="F39" s="724" t="s">
        <v>401</v>
      </c>
      <c r="G39" s="753"/>
      <c r="H39" s="754"/>
      <c r="I39" s="780"/>
      <c r="J39" s="780"/>
      <c r="K39" s="780"/>
      <c r="L39" s="780"/>
    </row>
    <row r="40" spans="1:12" s="750" customFormat="1" ht="15.95" customHeight="1">
      <c r="A40" s="782" t="s">
        <v>114</v>
      </c>
      <c r="B40" s="756">
        <v>489</v>
      </c>
      <c r="C40" s="756">
        <v>435</v>
      </c>
      <c r="D40" s="757">
        <v>89</v>
      </c>
      <c r="E40" s="758">
        <v>19</v>
      </c>
      <c r="F40" s="757">
        <v>3.9</v>
      </c>
      <c r="G40" s="761"/>
      <c r="H40" s="760"/>
      <c r="I40" s="783"/>
      <c r="J40" s="783"/>
      <c r="K40" s="783"/>
      <c r="L40" s="783"/>
    </row>
    <row r="41" spans="1:12" s="750" customFormat="1" ht="15.95" customHeight="1">
      <c r="A41" s="783"/>
      <c r="B41" s="759"/>
      <c r="C41" s="759"/>
      <c r="D41" s="760"/>
      <c r="E41" s="761"/>
      <c r="F41" s="760"/>
      <c r="G41" s="761"/>
      <c r="H41" s="760"/>
      <c r="I41" s="783"/>
      <c r="J41" s="783"/>
      <c r="K41" s="783"/>
      <c r="L41" s="783"/>
    </row>
    <row r="42" spans="1:12" s="750" customFormat="1" ht="15.95" customHeight="1">
      <c r="A42" s="784" t="s">
        <v>218</v>
      </c>
      <c r="B42" s="759"/>
      <c r="C42" s="759"/>
      <c r="D42" s="760"/>
      <c r="E42" s="761"/>
      <c r="F42" s="760"/>
      <c r="G42" s="761"/>
      <c r="H42" s="760"/>
      <c r="I42" s="783"/>
      <c r="J42" s="783"/>
      <c r="K42" s="783"/>
      <c r="L42" s="783"/>
    </row>
    <row r="43" spans="1:12" s="750" customFormat="1" ht="15.95" customHeight="1">
      <c r="A43" s="750" t="s">
        <v>563</v>
      </c>
      <c r="B43" s="759">
        <v>97</v>
      </c>
      <c r="C43" s="763">
        <v>86</v>
      </c>
      <c r="D43" s="760">
        <f>C43/B40*100</f>
        <v>17.600000000000001</v>
      </c>
      <c r="E43" s="761">
        <v>3</v>
      </c>
      <c r="F43" s="760">
        <f>E43/B40*100</f>
        <v>0.6</v>
      </c>
      <c r="G43" s="761"/>
      <c r="H43" s="760"/>
      <c r="I43" s="783"/>
      <c r="J43" s="783"/>
      <c r="K43" s="783"/>
      <c r="L43" s="783"/>
    </row>
    <row r="44" spans="1:12" s="750" customFormat="1" ht="15.95" customHeight="1">
      <c r="A44" s="783" t="s">
        <v>106</v>
      </c>
      <c r="B44" s="763">
        <v>145</v>
      </c>
      <c r="C44" s="763">
        <v>128</v>
      </c>
      <c r="D44" s="760">
        <f>C44/B40*100</f>
        <v>26.2</v>
      </c>
      <c r="E44" s="761">
        <v>7</v>
      </c>
      <c r="F44" s="760">
        <f>E44/B40*100</f>
        <v>1.4</v>
      </c>
      <c r="G44" s="761"/>
      <c r="H44" s="760"/>
      <c r="I44" s="783"/>
      <c r="J44" s="783"/>
      <c r="K44" s="783"/>
      <c r="L44" s="783"/>
    </row>
    <row r="45" spans="1:12" s="750" customFormat="1" ht="15.95" customHeight="1">
      <c r="A45" s="783" t="s">
        <v>157</v>
      </c>
      <c r="B45" s="763">
        <v>247</v>
      </c>
      <c r="C45" s="763">
        <v>221</v>
      </c>
      <c r="D45" s="760">
        <f>C45/B40*100</f>
        <v>45.2</v>
      </c>
      <c r="E45" s="761">
        <v>9</v>
      </c>
      <c r="F45" s="760">
        <f>E45/B40*100</f>
        <v>1.8</v>
      </c>
      <c r="G45" s="761"/>
      <c r="H45" s="760"/>
      <c r="I45" s="783"/>
      <c r="J45" s="783"/>
      <c r="K45" s="783"/>
      <c r="L45" s="783"/>
    </row>
    <row r="46" spans="1:12" s="750" customFormat="1" ht="15.95" customHeight="1">
      <c r="A46" s="783"/>
      <c r="B46" s="763"/>
      <c r="C46" s="763"/>
      <c r="D46" s="760"/>
      <c r="E46" s="761"/>
      <c r="F46" s="760"/>
      <c r="G46" s="761"/>
      <c r="H46" s="760"/>
      <c r="I46" s="783"/>
      <c r="J46" s="783"/>
      <c r="K46" s="783"/>
      <c r="L46" s="783"/>
    </row>
    <row r="47" spans="1:12" s="750" customFormat="1" ht="15.95" customHeight="1">
      <c r="A47" s="784" t="s">
        <v>167</v>
      </c>
      <c r="B47" s="763"/>
      <c r="C47" s="763"/>
      <c r="D47" s="760"/>
      <c r="E47" s="761"/>
      <c r="F47" s="760"/>
      <c r="G47" s="761"/>
      <c r="H47" s="760"/>
      <c r="I47" s="783"/>
      <c r="J47" s="783"/>
      <c r="K47" s="783"/>
      <c r="L47" s="783"/>
    </row>
    <row r="48" spans="1:12" s="787" customFormat="1" ht="15.95" customHeight="1">
      <c r="A48" s="785" t="s">
        <v>455</v>
      </c>
      <c r="B48" s="763">
        <v>76</v>
      </c>
      <c r="C48" s="765">
        <v>59</v>
      </c>
      <c r="D48" s="766">
        <f>C48/B40*100</f>
        <v>12.1</v>
      </c>
      <c r="E48" s="767">
        <v>1</v>
      </c>
      <c r="F48" s="766">
        <v>0.2</v>
      </c>
      <c r="G48" s="767"/>
      <c r="H48" s="766"/>
      <c r="I48" s="786"/>
      <c r="J48" s="786"/>
      <c r="K48" s="786"/>
      <c r="L48" s="786"/>
    </row>
    <row r="49" spans="1:12" s="788" customFormat="1" ht="36" customHeight="1">
      <c r="A49" s="768" t="s">
        <v>534</v>
      </c>
      <c r="B49" s="763">
        <v>3</v>
      </c>
      <c r="C49" s="765">
        <v>2</v>
      </c>
      <c r="D49" s="766">
        <f>C49/B40*100</f>
        <v>0.4</v>
      </c>
      <c r="E49" s="767">
        <v>1</v>
      </c>
      <c r="F49" s="766">
        <v>0.2</v>
      </c>
      <c r="G49" s="767"/>
      <c r="H49" s="766"/>
    </row>
    <row r="50" spans="1:12" s="750" customFormat="1" ht="15.95" customHeight="1">
      <c r="A50" s="789" t="s">
        <v>457</v>
      </c>
      <c r="B50" s="763">
        <f>SUM(B48:B49)</f>
        <v>79</v>
      </c>
      <c r="C50" s="763">
        <f>SUM(C48:C49)</f>
        <v>61</v>
      </c>
      <c r="D50" s="760">
        <f>SUM(D48:D49)</f>
        <v>12.5</v>
      </c>
      <c r="E50" s="761">
        <f>SUM(E48:E49)</f>
        <v>2</v>
      </c>
      <c r="F50" s="760">
        <f>SUM(F48:F49)</f>
        <v>0.4</v>
      </c>
      <c r="G50" s="761"/>
      <c r="H50" s="760"/>
      <c r="I50" s="783"/>
      <c r="J50" s="783"/>
      <c r="K50" s="783"/>
      <c r="L50" s="783"/>
    </row>
    <row r="51" spans="1:12" s="750" customFormat="1" ht="15.95" customHeight="1">
      <c r="A51" s="790" t="s">
        <v>459</v>
      </c>
      <c r="B51" s="763">
        <v>105</v>
      </c>
      <c r="C51" s="765">
        <v>94</v>
      </c>
      <c r="D51" s="766">
        <f>C51/B40*100</f>
        <v>19.2</v>
      </c>
      <c r="E51" s="767">
        <v>5</v>
      </c>
      <c r="F51" s="766">
        <f>E51/B40*100</f>
        <v>1</v>
      </c>
      <c r="G51" s="761"/>
      <c r="H51" s="760"/>
      <c r="I51" s="783"/>
      <c r="J51" s="783"/>
      <c r="K51" s="783"/>
      <c r="L51" s="783"/>
    </row>
    <row r="52" spans="1:12" s="750" customFormat="1" ht="15.95" customHeight="1">
      <c r="A52" s="790" t="s">
        <v>460</v>
      </c>
      <c r="B52" s="763">
        <v>7</v>
      </c>
      <c r="C52" s="765">
        <v>5</v>
      </c>
      <c r="D52" s="766">
        <f>C52/B40*100</f>
        <v>1</v>
      </c>
      <c r="E52" s="767">
        <v>2</v>
      </c>
      <c r="F52" s="766">
        <f>E52/B40*100</f>
        <v>0.4</v>
      </c>
      <c r="G52" s="761"/>
      <c r="H52" s="760"/>
      <c r="I52" s="783"/>
      <c r="J52" s="783"/>
      <c r="K52" s="783"/>
      <c r="L52" s="783"/>
    </row>
    <row r="53" spans="1:12" s="750" customFormat="1" ht="15.95" customHeight="1">
      <c r="A53" s="790" t="s">
        <v>461</v>
      </c>
      <c r="B53" s="763">
        <v>35</v>
      </c>
      <c r="C53" s="765">
        <v>33</v>
      </c>
      <c r="D53" s="766">
        <f>C53/B40*100</f>
        <v>6.7</v>
      </c>
      <c r="E53" s="767">
        <v>2</v>
      </c>
      <c r="F53" s="766">
        <v>0.4</v>
      </c>
      <c r="G53" s="761"/>
      <c r="H53" s="760"/>
      <c r="I53" s="783"/>
      <c r="J53" s="783"/>
      <c r="K53" s="783"/>
      <c r="L53" s="783"/>
    </row>
    <row r="54" spans="1:12" s="750" customFormat="1" ht="15.95" customHeight="1">
      <c r="A54" s="791" t="s">
        <v>458</v>
      </c>
      <c r="B54" s="763"/>
      <c r="C54" s="763"/>
      <c r="D54" s="760"/>
      <c r="E54" s="761"/>
      <c r="F54" s="760"/>
      <c r="G54" s="761"/>
      <c r="H54" s="760"/>
      <c r="I54" s="783"/>
      <c r="J54" s="783"/>
      <c r="K54" s="783"/>
      <c r="L54" s="783"/>
    </row>
    <row r="55" spans="1:12" s="750" customFormat="1" ht="15.95" customHeight="1">
      <c r="A55" s="791" t="s">
        <v>105</v>
      </c>
      <c r="B55" s="763">
        <v>42</v>
      </c>
      <c r="C55" s="763">
        <v>42</v>
      </c>
      <c r="D55" s="760">
        <f>C55/B40*100</f>
        <v>8.6</v>
      </c>
      <c r="E55" s="761">
        <v>0</v>
      </c>
      <c r="F55" s="760">
        <v>0</v>
      </c>
      <c r="G55" s="761"/>
      <c r="H55" s="760"/>
      <c r="I55" s="783"/>
      <c r="J55" s="783"/>
      <c r="K55" s="783"/>
      <c r="L55" s="783"/>
    </row>
    <row r="56" spans="1:12" s="750" customFormat="1" ht="15.95" customHeight="1">
      <c r="A56" s="791" t="s">
        <v>220</v>
      </c>
      <c r="B56" s="763">
        <v>212</v>
      </c>
      <c r="C56" s="763">
        <v>195</v>
      </c>
      <c r="D56" s="760">
        <f>C56/B40*100</f>
        <v>39.9</v>
      </c>
      <c r="E56" s="761">
        <v>8</v>
      </c>
      <c r="F56" s="760">
        <f>E56/B40*100</f>
        <v>1.6</v>
      </c>
      <c r="G56" s="761"/>
      <c r="H56" s="760"/>
      <c r="I56" s="783"/>
      <c r="J56" s="783"/>
      <c r="K56" s="783"/>
      <c r="L56" s="783"/>
    </row>
    <row r="57" spans="1:12" s="792" customFormat="1" ht="36" customHeight="1">
      <c r="A57" s="771" t="s">
        <v>451</v>
      </c>
      <c r="B57" s="763">
        <v>1</v>
      </c>
      <c r="C57" s="763">
        <v>1</v>
      </c>
      <c r="D57" s="760">
        <f>C57/B40*100</f>
        <v>0.2</v>
      </c>
      <c r="E57" s="761">
        <v>0</v>
      </c>
      <c r="F57" s="760">
        <v>0</v>
      </c>
      <c r="G57" s="761"/>
      <c r="H57" s="760"/>
    </row>
    <row r="58" spans="1:12" s="750" customFormat="1" ht="15.95" customHeight="1">
      <c r="A58" s="791" t="s">
        <v>196</v>
      </c>
      <c r="B58" s="763">
        <v>6</v>
      </c>
      <c r="C58" s="763">
        <v>3</v>
      </c>
      <c r="D58" s="760">
        <f>C58/B40*100</f>
        <v>0.6</v>
      </c>
      <c r="E58" s="761">
        <v>0</v>
      </c>
      <c r="F58" s="760">
        <v>0</v>
      </c>
      <c r="G58" s="761"/>
      <c r="H58" s="760"/>
      <c r="I58" s="783"/>
      <c r="J58" s="783"/>
      <c r="K58" s="783"/>
      <c r="L58" s="783"/>
    </row>
    <row r="59" spans="1:12" s="750" customFormat="1" ht="15.95" customHeight="1">
      <c r="A59" s="784"/>
      <c r="B59" s="759"/>
      <c r="C59" s="759"/>
      <c r="D59" s="760"/>
      <c r="E59" s="761"/>
      <c r="F59" s="760"/>
      <c r="G59" s="761"/>
      <c r="H59" s="760"/>
      <c r="I59" s="783"/>
      <c r="J59" s="783"/>
      <c r="K59" s="783"/>
      <c r="L59" s="783"/>
    </row>
    <row r="60" spans="1:12" s="750" customFormat="1" ht="15.95" customHeight="1">
      <c r="A60" s="793" t="s">
        <v>180</v>
      </c>
      <c r="B60" s="759"/>
      <c r="C60" s="759"/>
      <c r="D60" s="760"/>
      <c r="E60" s="761"/>
      <c r="F60" s="760"/>
      <c r="G60" s="761"/>
      <c r="H60" s="760"/>
      <c r="I60" s="783"/>
      <c r="J60" s="783"/>
      <c r="K60" s="783"/>
      <c r="L60" s="783"/>
    </row>
    <row r="61" spans="1:12" s="750" customFormat="1" ht="15.95" customHeight="1">
      <c r="A61" s="794" t="s">
        <v>113</v>
      </c>
      <c r="B61" s="763">
        <v>144</v>
      </c>
      <c r="C61" s="763">
        <v>129</v>
      </c>
      <c r="D61" s="760">
        <f>C61/B40*100</f>
        <v>26.4</v>
      </c>
      <c r="E61" s="761">
        <v>4</v>
      </c>
      <c r="F61" s="760">
        <f>E61/B40*100</f>
        <v>0.8</v>
      </c>
      <c r="G61" s="761"/>
      <c r="H61" s="760"/>
      <c r="I61" s="783"/>
      <c r="J61" s="783"/>
      <c r="K61" s="783"/>
      <c r="L61" s="783"/>
    </row>
    <row r="62" spans="1:12" s="750" customFormat="1" ht="15.95" customHeight="1">
      <c r="A62" s="794" t="s">
        <v>453</v>
      </c>
      <c r="B62" s="763">
        <v>289</v>
      </c>
      <c r="C62" s="763">
        <v>252</v>
      </c>
      <c r="D62" s="760">
        <f>C62/B40*100</f>
        <v>51.5</v>
      </c>
      <c r="E62" s="761">
        <v>13</v>
      </c>
      <c r="F62" s="760">
        <f>E62/B40*100</f>
        <v>2.7</v>
      </c>
      <c r="G62" s="761"/>
      <c r="H62" s="760"/>
      <c r="I62" s="783"/>
      <c r="J62" s="783"/>
      <c r="K62" s="783"/>
      <c r="L62" s="783"/>
    </row>
    <row r="63" spans="1:12" s="750" customFormat="1" ht="15.95" customHeight="1">
      <c r="A63" s="794" t="s">
        <v>159</v>
      </c>
      <c r="B63" s="759">
        <v>54</v>
      </c>
      <c r="C63" s="759">
        <v>52</v>
      </c>
      <c r="D63" s="760">
        <f>C63/B40*100</f>
        <v>10.6</v>
      </c>
      <c r="E63" s="761">
        <v>2</v>
      </c>
      <c r="F63" s="760">
        <f>E63/B40*100</f>
        <v>0.4</v>
      </c>
      <c r="G63" s="761"/>
      <c r="H63" s="760"/>
      <c r="I63" s="783"/>
      <c r="J63" s="783"/>
      <c r="K63" s="783"/>
      <c r="L63" s="783"/>
    </row>
    <row r="64" spans="1:12" s="750" customFormat="1" ht="15.95" customHeight="1">
      <c r="A64" s="783"/>
      <c r="B64" s="775"/>
      <c r="C64" s="759"/>
      <c r="D64" s="760"/>
      <c r="E64" s="761"/>
      <c r="F64" s="760"/>
      <c r="G64" s="761"/>
      <c r="H64" s="760"/>
      <c r="I64" s="783"/>
      <c r="J64" s="783"/>
      <c r="K64" s="783"/>
      <c r="L64" s="783"/>
    </row>
    <row r="65" spans="1:12" s="750" customFormat="1" ht="15.95" customHeight="1">
      <c r="A65" s="795" t="s">
        <v>575</v>
      </c>
      <c r="B65" s="775">
        <v>1.7999999999999999E-2</v>
      </c>
      <c r="C65" s="759"/>
      <c r="D65" s="760"/>
      <c r="E65" s="761"/>
      <c r="F65" s="760"/>
      <c r="G65" s="761"/>
      <c r="H65" s="760"/>
      <c r="I65" s="783"/>
      <c r="J65" s="783"/>
      <c r="K65" s="783"/>
      <c r="L65" s="783"/>
    </row>
    <row r="66" spans="1:12" s="750" customFormat="1" ht="15.95" customHeight="1">
      <c r="A66" s="783" t="s">
        <v>576</v>
      </c>
      <c r="B66" s="775">
        <v>5.2999999999999999E-2</v>
      </c>
      <c r="C66" s="759"/>
      <c r="D66" s="760"/>
      <c r="E66" s="761"/>
      <c r="F66" s="760"/>
      <c r="G66" s="761"/>
      <c r="H66" s="760"/>
      <c r="I66" s="783"/>
      <c r="J66" s="783"/>
      <c r="K66" s="783"/>
      <c r="L66" s="783"/>
    </row>
    <row r="67" spans="1:12" s="750" customFormat="1" ht="15.95" customHeight="1">
      <c r="A67" s="783" t="s">
        <v>577</v>
      </c>
      <c r="B67" s="775">
        <v>4.9000000000000002E-2</v>
      </c>
      <c r="C67" s="759"/>
      <c r="D67" s="760"/>
      <c r="E67" s="761"/>
      <c r="F67" s="760"/>
      <c r="G67" s="761"/>
      <c r="H67" s="760"/>
      <c r="I67" s="783"/>
      <c r="J67" s="783"/>
      <c r="K67" s="783"/>
      <c r="L67" s="783"/>
    </row>
    <row r="68" spans="1:12">
      <c r="A68" s="720"/>
      <c r="B68" s="725"/>
      <c r="C68" s="725"/>
      <c r="D68" s="777"/>
      <c r="E68" s="778"/>
      <c r="F68" s="777"/>
      <c r="G68" s="778"/>
      <c r="H68" s="777"/>
    </row>
    <row r="69" spans="1:12">
      <c r="A69" s="750"/>
      <c r="B69" s="759"/>
      <c r="C69" s="759"/>
      <c r="D69" s="760"/>
      <c r="E69" s="761"/>
      <c r="F69" s="760"/>
    </row>
    <row r="70" spans="1:12" ht="15.75">
      <c r="A70" s="678" t="s">
        <v>685</v>
      </c>
    </row>
    <row r="72" spans="1:12" s="780" customFormat="1" ht="42.95" customHeight="1">
      <c r="A72" s="779"/>
      <c r="B72" s="681"/>
      <c r="C72" s="944" t="s">
        <v>132</v>
      </c>
      <c r="D72" s="944"/>
      <c r="E72" s="944" t="s">
        <v>204</v>
      </c>
      <c r="F72" s="944"/>
      <c r="G72" s="944" t="s">
        <v>205</v>
      </c>
      <c r="H72" s="944"/>
    </row>
    <row r="73" spans="1:12" ht="31.5">
      <c r="A73" s="750"/>
      <c r="B73" s="60" t="s">
        <v>497</v>
      </c>
      <c r="C73" s="751" t="s">
        <v>410</v>
      </c>
      <c r="D73" s="752" t="s">
        <v>401</v>
      </c>
      <c r="E73" s="751" t="s">
        <v>410</v>
      </c>
      <c r="F73" s="752" t="s">
        <v>401</v>
      </c>
      <c r="G73" s="751" t="s">
        <v>410</v>
      </c>
      <c r="H73" s="752" t="s">
        <v>401</v>
      </c>
    </row>
    <row r="74" spans="1:12" ht="15.95" customHeight="1">
      <c r="A74" s="755" t="s">
        <v>114</v>
      </c>
      <c r="B74" s="756">
        <v>484</v>
      </c>
      <c r="C74" s="756">
        <v>111</v>
      </c>
      <c r="D74" s="757">
        <v>22.9</v>
      </c>
      <c r="E74" s="758">
        <v>82</v>
      </c>
      <c r="F74" s="757">
        <v>17</v>
      </c>
      <c r="G74" s="758">
        <v>267</v>
      </c>
      <c r="H74" s="757">
        <v>55.2</v>
      </c>
    </row>
    <row r="75" spans="1:12" ht="15.95" customHeight="1">
      <c r="A75" s="750"/>
      <c r="B75" s="759"/>
      <c r="C75" s="759"/>
      <c r="D75" s="760"/>
      <c r="E75" s="761"/>
      <c r="F75" s="760"/>
      <c r="G75" s="761"/>
      <c r="H75" s="760"/>
    </row>
    <row r="76" spans="1:12" ht="15.95" customHeight="1">
      <c r="A76" s="762" t="s">
        <v>218</v>
      </c>
      <c r="B76" s="759"/>
      <c r="C76" s="759"/>
      <c r="D76" s="760"/>
      <c r="E76" s="761"/>
      <c r="F76" s="760"/>
      <c r="G76" s="761"/>
      <c r="H76" s="760"/>
    </row>
    <row r="77" spans="1:12" ht="15.95" customHeight="1">
      <c r="A77" s="750" t="s">
        <v>563</v>
      </c>
      <c r="B77" s="763">
        <v>97</v>
      </c>
      <c r="C77" s="763">
        <v>17</v>
      </c>
      <c r="D77" s="760">
        <f>C77/B74*100</f>
        <v>3.5</v>
      </c>
      <c r="E77" s="761">
        <v>15</v>
      </c>
      <c r="F77" s="760">
        <f>E77/B74*100</f>
        <v>3.1</v>
      </c>
      <c r="G77" s="761">
        <v>60</v>
      </c>
      <c r="H77" s="760">
        <f>G77/B74*100</f>
        <v>12.4</v>
      </c>
    </row>
    <row r="78" spans="1:12" ht="15.95" customHeight="1">
      <c r="A78" s="750" t="s">
        <v>106</v>
      </c>
      <c r="B78" s="763">
        <v>144</v>
      </c>
      <c r="C78" s="763">
        <v>44</v>
      </c>
      <c r="D78" s="760">
        <f>C78/B74*100</f>
        <v>9.1</v>
      </c>
      <c r="E78" s="761">
        <v>29</v>
      </c>
      <c r="F78" s="760">
        <f>E78/B74*100</f>
        <v>6</v>
      </c>
      <c r="G78" s="761">
        <v>62</v>
      </c>
      <c r="H78" s="760">
        <f>G78/B74*100</f>
        <v>12.8</v>
      </c>
    </row>
    <row r="79" spans="1:12" ht="15.95" customHeight="1">
      <c r="A79" s="750" t="s">
        <v>157</v>
      </c>
      <c r="B79" s="763">
        <v>243</v>
      </c>
      <c r="C79" s="763">
        <v>50</v>
      </c>
      <c r="D79" s="760">
        <f>C79/B74*100</f>
        <v>10.3</v>
      </c>
      <c r="E79" s="761">
        <v>38</v>
      </c>
      <c r="F79" s="760">
        <f>E79/B74*100</f>
        <v>7.9</v>
      </c>
      <c r="G79" s="761">
        <v>145</v>
      </c>
      <c r="H79" s="760">
        <f>G79/B74*100</f>
        <v>30</v>
      </c>
    </row>
    <row r="80" spans="1:12" ht="15.95" customHeight="1">
      <c r="A80" s="762"/>
      <c r="B80" s="759"/>
      <c r="C80" s="759"/>
      <c r="D80" s="760"/>
      <c r="E80" s="761"/>
      <c r="F80" s="760"/>
      <c r="G80" s="761"/>
      <c r="H80" s="760"/>
    </row>
    <row r="81" spans="1:8" ht="15.95" customHeight="1">
      <c r="A81" s="762" t="s">
        <v>167</v>
      </c>
      <c r="B81" s="759"/>
      <c r="C81" s="759"/>
      <c r="D81" s="760"/>
      <c r="E81" s="761"/>
      <c r="F81" s="760"/>
      <c r="G81" s="761"/>
      <c r="H81" s="760"/>
    </row>
    <row r="82" spans="1:8" ht="15.95" customHeight="1">
      <c r="A82" s="796" t="s">
        <v>455</v>
      </c>
      <c r="B82" s="763">
        <v>78</v>
      </c>
      <c r="C82" s="765">
        <v>29</v>
      </c>
      <c r="D82" s="766">
        <f>C82/B74*100</f>
        <v>6</v>
      </c>
      <c r="E82" s="767">
        <v>11</v>
      </c>
      <c r="F82" s="766">
        <f>E82/B74*100</f>
        <v>2.2999999999999998</v>
      </c>
      <c r="G82" s="767">
        <v>33</v>
      </c>
      <c r="H82" s="766">
        <f>G82/B74*100</f>
        <v>6.8</v>
      </c>
    </row>
    <row r="83" spans="1:8" s="673" customFormat="1" ht="32.1" customHeight="1">
      <c r="A83" s="797" t="s">
        <v>534</v>
      </c>
      <c r="B83" s="763">
        <v>3</v>
      </c>
      <c r="C83" s="765">
        <v>0</v>
      </c>
      <c r="D83" s="766">
        <v>0</v>
      </c>
      <c r="E83" s="767">
        <v>1</v>
      </c>
      <c r="F83" s="766">
        <f>E83/B74*100</f>
        <v>0.2</v>
      </c>
      <c r="G83" s="767">
        <v>2</v>
      </c>
      <c r="H83" s="766">
        <f>G83/B74*100</f>
        <v>0.4</v>
      </c>
    </row>
    <row r="84" spans="1:8" ht="15.95" customHeight="1">
      <c r="A84" s="769" t="s">
        <v>457</v>
      </c>
      <c r="B84" s="763">
        <f t="shared" ref="B84:H84" si="2">SUM(B82:B83)</f>
        <v>81</v>
      </c>
      <c r="C84" s="763">
        <f t="shared" si="2"/>
        <v>29</v>
      </c>
      <c r="D84" s="760">
        <f t="shared" si="2"/>
        <v>6</v>
      </c>
      <c r="E84" s="761">
        <f t="shared" si="2"/>
        <v>12</v>
      </c>
      <c r="F84" s="760">
        <f t="shared" si="2"/>
        <v>2.5</v>
      </c>
      <c r="G84" s="761">
        <f t="shared" si="2"/>
        <v>35</v>
      </c>
      <c r="H84" s="760">
        <f t="shared" si="2"/>
        <v>7.2</v>
      </c>
    </row>
    <row r="85" spans="1:8" ht="15.95" customHeight="1">
      <c r="A85" s="796" t="s">
        <v>459</v>
      </c>
      <c r="B85" s="763">
        <v>105</v>
      </c>
      <c r="C85" s="765">
        <v>23</v>
      </c>
      <c r="D85" s="766">
        <f>C85/B74*100</f>
        <v>4.8</v>
      </c>
      <c r="E85" s="767">
        <v>19</v>
      </c>
      <c r="F85" s="766">
        <f>E85/B74*100</f>
        <v>3.9</v>
      </c>
      <c r="G85" s="767">
        <v>60</v>
      </c>
      <c r="H85" s="766">
        <f>G85/B74*100</f>
        <v>12.4</v>
      </c>
    </row>
    <row r="86" spans="1:8" ht="15.95" customHeight="1">
      <c r="A86" s="796" t="s">
        <v>460</v>
      </c>
      <c r="B86" s="763">
        <v>7</v>
      </c>
      <c r="C86" s="765">
        <v>1</v>
      </c>
      <c r="D86" s="766">
        <f>C86/B74*100</f>
        <v>0.2</v>
      </c>
      <c r="E86" s="767">
        <v>1</v>
      </c>
      <c r="F86" s="766">
        <f>E86/B74*100</f>
        <v>0.2</v>
      </c>
      <c r="G86" s="767">
        <v>5</v>
      </c>
      <c r="H86" s="766">
        <f>G86/B74*100</f>
        <v>1</v>
      </c>
    </row>
    <row r="87" spans="1:8" ht="15.95" customHeight="1">
      <c r="A87" s="796" t="s">
        <v>461</v>
      </c>
      <c r="B87" s="763">
        <v>33</v>
      </c>
      <c r="C87" s="765">
        <v>15</v>
      </c>
      <c r="D87" s="766">
        <f>C87/B74*100</f>
        <v>3.1</v>
      </c>
      <c r="E87" s="767">
        <v>7</v>
      </c>
      <c r="F87" s="766">
        <f>E87/B74*100</f>
        <v>1.4</v>
      </c>
      <c r="G87" s="767">
        <v>11</v>
      </c>
      <c r="H87" s="766">
        <f>G87/B74*100</f>
        <v>2.2999999999999998</v>
      </c>
    </row>
    <row r="88" spans="1:8" ht="15.95" customHeight="1">
      <c r="A88" s="770" t="s">
        <v>458</v>
      </c>
      <c r="B88" s="763">
        <f t="shared" ref="B88:H88" si="3">SUM(B85:B87)</f>
        <v>145</v>
      </c>
      <c r="C88" s="763">
        <f t="shared" si="3"/>
        <v>39</v>
      </c>
      <c r="D88" s="760">
        <f t="shared" si="3"/>
        <v>8.1</v>
      </c>
      <c r="E88" s="761">
        <f t="shared" si="3"/>
        <v>27</v>
      </c>
      <c r="F88" s="760">
        <f t="shared" si="3"/>
        <v>5.5</v>
      </c>
      <c r="G88" s="761">
        <f t="shared" si="3"/>
        <v>76</v>
      </c>
      <c r="H88" s="760">
        <f t="shared" si="3"/>
        <v>15.7</v>
      </c>
    </row>
    <row r="89" spans="1:8" ht="15.95" customHeight="1">
      <c r="A89" s="750" t="s">
        <v>105</v>
      </c>
      <c r="B89" s="763">
        <v>42</v>
      </c>
      <c r="C89" s="763">
        <v>11</v>
      </c>
      <c r="D89" s="760">
        <f>C89/B74*100</f>
        <v>2.2999999999999998</v>
      </c>
      <c r="E89" s="761">
        <v>8</v>
      </c>
      <c r="F89" s="760">
        <f>E89/B74*100</f>
        <v>1.7</v>
      </c>
      <c r="G89" s="761">
        <v>21</v>
      </c>
      <c r="H89" s="760">
        <f>G89/B74*100</f>
        <v>4.3</v>
      </c>
    </row>
    <row r="90" spans="1:8" ht="15.95" customHeight="1">
      <c r="A90" s="750" t="s">
        <v>220</v>
      </c>
      <c r="B90" s="763">
        <v>208</v>
      </c>
      <c r="C90" s="763">
        <v>30</v>
      </c>
      <c r="D90" s="760">
        <f>C90/B74*100</f>
        <v>6.2</v>
      </c>
      <c r="E90" s="761">
        <v>34</v>
      </c>
      <c r="F90" s="760">
        <f>E90/B74*100</f>
        <v>7</v>
      </c>
      <c r="G90" s="761">
        <v>131</v>
      </c>
      <c r="H90" s="760">
        <f>G90/B74*100</f>
        <v>27.1</v>
      </c>
    </row>
    <row r="91" spans="1:8" s="673" customFormat="1" ht="33.950000000000003" customHeight="1">
      <c r="A91" s="798" t="s">
        <v>451</v>
      </c>
      <c r="B91" s="763">
        <v>1</v>
      </c>
      <c r="C91" s="763">
        <v>0</v>
      </c>
      <c r="D91" s="760">
        <v>0</v>
      </c>
      <c r="E91" s="761">
        <v>0</v>
      </c>
      <c r="F91" s="760">
        <v>0</v>
      </c>
      <c r="G91" s="761">
        <v>1</v>
      </c>
      <c r="H91" s="760">
        <f>G91/B74*100</f>
        <v>0.2</v>
      </c>
    </row>
    <row r="92" spans="1:8" ht="15.95" customHeight="1">
      <c r="A92" s="750" t="s">
        <v>196</v>
      </c>
      <c r="B92" s="763">
        <v>5</v>
      </c>
      <c r="C92" s="763">
        <v>1</v>
      </c>
      <c r="D92" s="760">
        <f>C92/B74*100</f>
        <v>0.2</v>
      </c>
      <c r="E92" s="761">
        <v>1</v>
      </c>
      <c r="F92" s="760">
        <v>0.2</v>
      </c>
      <c r="G92" s="761">
        <v>2</v>
      </c>
      <c r="H92" s="760">
        <f>G92/B74*100</f>
        <v>0.4</v>
      </c>
    </row>
    <row r="93" spans="1:8" ht="15.95" customHeight="1">
      <c r="A93" s="750"/>
      <c r="B93" s="763"/>
      <c r="C93" s="763"/>
      <c r="D93" s="760"/>
      <c r="E93" s="761"/>
      <c r="F93" s="760"/>
      <c r="G93" s="761"/>
      <c r="H93" s="760"/>
    </row>
    <row r="94" spans="1:8" ht="15.95" customHeight="1">
      <c r="A94" s="772" t="s">
        <v>180</v>
      </c>
      <c r="B94" s="763"/>
      <c r="C94" s="763"/>
      <c r="D94" s="760"/>
      <c r="E94" s="761"/>
      <c r="F94" s="760"/>
      <c r="G94" s="761"/>
      <c r="H94" s="760"/>
    </row>
    <row r="95" spans="1:8" ht="15.95" customHeight="1">
      <c r="A95" s="773" t="s">
        <v>113</v>
      </c>
      <c r="B95" s="763">
        <v>144</v>
      </c>
      <c r="C95" s="763">
        <v>24</v>
      </c>
      <c r="D95" s="760">
        <f>C95/B74*100</f>
        <v>5</v>
      </c>
      <c r="E95" s="761">
        <v>34</v>
      </c>
      <c r="F95" s="760">
        <f>E95/B74*100</f>
        <v>7</v>
      </c>
      <c r="G95" s="761">
        <v>79</v>
      </c>
      <c r="H95" s="760">
        <f>G95/B74*100</f>
        <v>16.3</v>
      </c>
    </row>
    <row r="96" spans="1:8" ht="15.95" customHeight="1">
      <c r="A96" s="773" t="s">
        <v>453</v>
      </c>
      <c r="B96" s="763">
        <v>284</v>
      </c>
      <c r="C96" s="763">
        <v>72</v>
      </c>
      <c r="D96" s="760">
        <f>C96/B74*100</f>
        <v>14.9</v>
      </c>
      <c r="E96" s="761">
        <v>41</v>
      </c>
      <c r="F96" s="760">
        <f>E96/B74*100</f>
        <v>8.5</v>
      </c>
      <c r="G96" s="761">
        <v>159</v>
      </c>
      <c r="H96" s="760">
        <f>G96/B74*100</f>
        <v>32.9</v>
      </c>
    </row>
    <row r="97" spans="1:14" ht="15.95" customHeight="1">
      <c r="A97" s="773" t="s">
        <v>159</v>
      </c>
      <c r="B97" s="759">
        <v>55</v>
      </c>
      <c r="C97" s="759">
        <v>15</v>
      </c>
      <c r="D97" s="760">
        <f>C97/B74*100</f>
        <v>3.1</v>
      </c>
      <c r="E97" s="761">
        <v>7</v>
      </c>
      <c r="F97" s="760">
        <f>E97/B74*100</f>
        <v>1.4</v>
      </c>
      <c r="G97" s="761">
        <v>28</v>
      </c>
      <c r="H97" s="760">
        <f>G97/B74*100</f>
        <v>5.8</v>
      </c>
    </row>
    <row r="98" spans="1:14" ht="15.95" customHeight="1">
      <c r="A98" s="750"/>
      <c r="B98" s="759"/>
      <c r="C98" s="759"/>
      <c r="D98" s="760"/>
      <c r="E98" s="761"/>
      <c r="F98" s="760"/>
      <c r="G98" s="761"/>
      <c r="H98" s="760"/>
    </row>
    <row r="99" spans="1:14" ht="15.95" customHeight="1">
      <c r="A99" s="799" t="s">
        <v>206</v>
      </c>
      <c r="B99" s="800"/>
      <c r="C99" s="800"/>
      <c r="D99" s="801"/>
      <c r="E99" s="802"/>
      <c r="F99" s="801"/>
      <c r="G99" s="802"/>
      <c r="H99" s="801"/>
    </row>
    <row r="100" spans="1:14" ht="15.95" customHeight="1">
      <c r="A100" s="61" t="s">
        <v>103</v>
      </c>
      <c r="B100" s="800">
        <v>166</v>
      </c>
      <c r="C100" s="800">
        <f>27+2</f>
        <v>29</v>
      </c>
      <c r="D100" s="801">
        <f>C100/B74*100</f>
        <v>6</v>
      </c>
      <c r="E100" s="802">
        <f>22+3</f>
        <v>25</v>
      </c>
      <c r="F100" s="801">
        <f>E100/B74*100</f>
        <v>5.2</v>
      </c>
      <c r="G100" s="802">
        <v>102</v>
      </c>
      <c r="H100" s="801">
        <f>G100/B74*100</f>
        <v>21.1</v>
      </c>
      <c r="N100" s="674" t="s">
        <v>210</v>
      </c>
    </row>
    <row r="101" spans="1:14" ht="15.95" customHeight="1">
      <c r="A101" s="61" t="s">
        <v>104</v>
      </c>
      <c r="B101" s="803">
        <v>311</v>
      </c>
      <c r="C101" s="803">
        <f>75+5</f>
        <v>80</v>
      </c>
      <c r="D101" s="801">
        <f>C101/B74*100</f>
        <v>16.5</v>
      </c>
      <c r="E101" s="802">
        <f>51+5</f>
        <v>56</v>
      </c>
      <c r="F101" s="801">
        <f>E101/B74*100</f>
        <v>11.6</v>
      </c>
      <c r="G101" s="802">
        <v>161</v>
      </c>
      <c r="H101" s="801">
        <f>G101/B74*100</f>
        <v>33.299999999999997</v>
      </c>
    </row>
    <row r="102" spans="1:14" ht="15.95" customHeight="1">
      <c r="A102" s="61" t="s">
        <v>157</v>
      </c>
      <c r="B102" s="803">
        <v>1</v>
      </c>
      <c r="C102" s="803">
        <f>0+0</f>
        <v>0</v>
      </c>
      <c r="D102" s="801">
        <v>0</v>
      </c>
      <c r="E102" s="802">
        <v>0</v>
      </c>
      <c r="F102" s="801">
        <v>0</v>
      </c>
      <c r="G102" s="802">
        <v>1</v>
      </c>
      <c r="H102" s="801">
        <f>G102/B74*100</f>
        <v>0.2</v>
      </c>
    </row>
    <row r="103" spans="1:14" ht="15.95" customHeight="1">
      <c r="A103" s="61" t="s">
        <v>671</v>
      </c>
      <c r="B103" s="803">
        <v>3</v>
      </c>
      <c r="C103" s="803">
        <v>1</v>
      </c>
      <c r="D103" s="801">
        <f>C103/B77*100</f>
        <v>1</v>
      </c>
      <c r="E103" s="802">
        <v>0</v>
      </c>
      <c r="F103" s="801">
        <f>E103/D77*100</f>
        <v>0</v>
      </c>
      <c r="G103" s="802">
        <v>2</v>
      </c>
      <c r="H103" s="801">
        <f>G103/B74*100</f>
        <v>0.4</v>
      </c>
    </row>
    <row r="104" spans="1:14" ht="15.95" customHeight="1">
      <c r="A104" s="750"/>
      <c r="B104" s="759"/>
      <c r="C104" s="759"/>
      <c r="D104" s="760"/>
      <c r="E104" s="761"/>
      <c r="F104" s="760"/>
      <c r="G104" s="761"/>
      <c r="H104" s="760"/>
    </row>
    <row r="105" spans="1:14" ht="15.95" customHeight="1">
      <c r="A105" s="750" t="s">
        <v>578</v>
      </c>
      <c r="B105" s="775">
        <v>0.05</v>
      </c>
      <c r="C105" s="759"/>
      <c r="D105" s="760"/>
      <c r="E105" s="761"/>
      <c r="F105" s="760"/>
      <c r="G105" s="761"/>
      <c r="H105" s="760"/>
    </row>
    <row r="106" spans="1:14" ht="15.95" customHeight="1">
      <c r="A106" s="750" t="s">
        <v>574</v>
      </c>
      <c r="B106" s="775">
        <v>5.8000000000000003E-2</v>
      </c>
      <c r="C106" s="759"/>
      <c r="D106" s="760"/>
      <c r="E106" s="761"/>
      <c r="F106" s="760"/>
      <c r="G106" s="761"/>
      <c r="H106" s="760"/>
    </row>
    <row r="107" spans="1:14">
      <c r="A107" s="720"/>
      <c r="B107" s="725"/>
      <c r="C107" s="725"/>
      <c r="D107" s="777"/>
      <c r="E107" s="778"/>
      <c r="F107" s="777"/>
      <c r="G107" s="778"/>
      <c r="H107" s="777"/>
    </row>
    <row r="109" spans="1:14" ht="15.75">
      <c r="A109" s="678" t="s">
        <v>102</v>
      </c>
      <c r="B109" s="683"/>
      <c r="C109" s="683"/>
      <c r="D109" s="754"/>
    </row>
    <row r="110" spans="1:14">
      <c r="A110" s="804" t="s">
        <v>107</v>
      </c>
      <c r="B110" s="805"/>
      <c r="C110" s="805"/>
      <c r="D110" s="806"/>
    </row>
    <row r="111" spans="1:14">
      <c r="A111" s="741" t="s">
        <v>402</v>
      </c>
      <c r="B111" s="805"/>
      <c r="C111" s="805"/>
      <c r="D111" s="806"/>
    </row>
    <row r="113" spans="1:3">
      <c r="A113" s="745"/>
    </row>
    <row r="115" spans="1:3">
      <c r="B115" s="807"/>
      <c r="C115" s="807"/>
    </row>
  </sheetData>
  <mergeCells count="8">
    <mergeCell ref="C72:D72"/>
    <mergeCell ref="E72:F72"/>
    <mergeCell ref="G72:H72"/>
    <mergeCell ref="C5:D5"/>
    <mergeCell ref="E5:F5"/>
    <mergeCell ref="G5:H5"/>
    <mergeCell ref="C38:D38"/>
    <mergeCell ref="E38:F38"/>
  </mergeCells>
  <pageMargins left="0.7" right="0.7"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41"/>
  <sheetViews>
    <sheetView workbookViewId="0">
      <pane ySplit="2" topLeftCell="A3" activePane="bottomLeft" state="frozen"/>
      <selection pane="bottomLeft" activeCell="A2" sqref="A2"/>
    </sheetView>
  </sheetViews>
  <sheetFormatPr defaultColWidth="103.5703125" defaultRowHeight="15.75"/>
  <cols>
    <col min="1" max="1" width="111.140625" style="334" customWidth="1"/>
    <col min="2" max="16384" width="103.5703125" style="334"/>
  </cols>
  <sheetData>
    <row r="1" spans="1:1" ht="16.5" thickBot="1"/>
    <row r="2" spans="1:1" ht="24" customHeight="1" thickBot="1">
      <c r="A2" s="339" t="s">
        <v>649</v>
      </c>
    </row>
    <row r="3" spans="1:1">
      <c r="A3" s="340"/>
    </row>
    <row r="4" spans="1:1">
      <c r="A4" s="341" t="s">
        <v>28</v>
      </c>
    </row>
    <row r="5" spans="1:1" ht="78.75">
      <c r="A5" s="342" t="s">
        <v>652</v>
      </c>
    </row>
    <row r="6" spans="1:1">
      <c r="A6" s="341"/>
    </row>
    <row r="7" spans="1:1">
      <c r="A7" s="343" t="s">
        <v>29</v>
      </c>
    </row>
    <row r="9" spans="1:1">
      <c r="A9" s="344" t="s">
        <v>657</v>
      </c>
    </row>
    <row r="10" spans="1:1">
      <c r="A10" s="332" t="s">
        <v>30</v>
      </c>
    </row>
    <row r="11" spans="1:1">
      <c r="A11" s="332" t="s">
        <v>658</v>
      </c>
    </row>
    <row r="12" spans="1:1">
      <c r="A12" s="332" t="s">
        <v>106</v>
      </c>
    </row>
    <row r="13" spans="1:1">
      <c r="A13" s="332" t="s">
        <v>659</v>
      </c>
    </row>
    <row r="14" spans="1:1">
      <c r="A14" s="332"/>
    </row>
    <row r="15" spans="1:1" ht="78.75">
      <c r="A15" s="332" t="s">
        <v>653</v>
      </c>
    </row>
    <row r="16" spans="1:1">
      <c r="A16" s="351"/>
    </row>
    <row r="17" spans="1:1">
      <c r="A17" s="344" t="s">
        <v>31</v>
      </c>
    </row>
    <row r="18" spans="1:1">
      <c r="A18" s="332" t="s">
        <v>30</v>
      </c>
    </row>
    <row r="19" spans="1:1">
      <c r="A19" s="332" t="s">
        <v>654</v>
      </c>
    </row>
    <row r="20" spans="1:1">
      <c r="A20" s="332" t="s">
        <v>655</v>
      </c>
    </row>
    <row r="21" spans="1:1">
      <c r="A21" s="332" t="s">
        <v>105</v>
      </c>
    </row>
    <row r="22" spans="1:1">
      <c r="A22" s="332" t="s">
        <v>220</v>
      </c>
    </row>
    <row r="23" spans="1:1">
      <c r="A23" s="334" t="s">
        <v>656</v>
      </c>
    </row>
    <row r="24" spans="1:1">
      <c r="A24" s="332"/>
    </row>
    <row r="25" spans="1:1">
      <c r="A25" s="346" t="s">
        <v>32</v>
      </c>
    </row>
    <row r="26" spans="1:1">
      <c r="A26" s="347" t="s">
        <v>33</v>
      </c>
    </row>
    <row r="27" spans="1:1">
      <c r="A27" s="347"/>
    </row>
    <row r="28" spans="1:1">
      <c r="A28" s="346" t="s">
        <v>34</v>
      </c>
    </row>
    <row r="29" spans="1:1">
      <c r="A29" s="348" t="s">
        <v>35</v>
      </c>
    </row>
    <row r="30" spans="1:1">
      <c r="A30" s="334" t="s">
        <v>36</v>
      </c>
    </row>
    <row r="31" spans="1:1">
      <c r="A31" s="36" t="s">
        <v>402</v>
      </c>
    </row>
    <row r="32" spans="1:1">
      <c r="A32" s="349"/>
    </row>
    <row r="33" spans="1:1">
      <c r="A33" s="349"/>
    </row>
    <row r="34" spans="1:1">
      <c r="A34" s="349"/>
    </row>
    <row r="37" spans="1:1">
      <c r="A37" s="349"/>
    </row>
    <row r="38" spans="1:1">
      <c r="A38" s="345"/>
    </row>
    <row r="39" spans="1:1">
      <c r="A39" s="349"/>
    </row>
    <row r="40" spans="1:1">
      <c r="A40" s="350"/>
    </row>
    <row r="41" spans="1:1">
      <c r="A41" s="349"/>
    </row>
  </sheetData>
  <pageMargins left="0.7" right="0.7" top="0.75" bottom="0.75" header="0.3" footer="0.3"/>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3"/>
  <dimension ref="A1:M149"/>
  <sheetViews>
    <sheetView showGridLines="0" workbookViewId="0">
      <pane xSplit="1" ySplit="3" topLeftCell="B4" activePane="bottomRight" state="frozen"/>
      <selection pane="topRight" activeCell="B1" sqref="B1"/>
      <selection pane="bottomLeft" activeCell="A4" sqref="A4"/>
      <selection pane="bottomRight" activeCell="A4" sqref="A4"/>
    </sheetView>
  </sheetViews>
  <sheetFormatPr defaultColWidth="9.140625" defaultRowHeight="15"/>
  <cols>
    <col min="1" max="1" width="35.140625" style="61" customWidth="1"/>
    <col min="2" max="3" width="16.85546875" style="440" customWidth="1"/>
    <col min="4" max="4" width="16.85546875" style="803" customWidth="1"/>
    <col min="5" max="5" width="16.85546875" style="440" customWidth="1"/>
    <col min="6" max="6" width="16.85546875" style="803" customWidth="1"/>
    <col min="7" max="7" width="16.85546875" style="441" customWidth="1"/>
    <col min="8" max="8" width="16.85546875" style="803" customWidth="1"/>
    <col min="9" max="9" width="16.85546875" style="441" customWidth="1"/>
    <col min="10" max="10" width="16.85546875" style="803" customWidth="1"/>
    <col min="11" max="11" width="16.85546875" style="441" customWidth="1"/>
    <col min="12" max="12" width="16.85546875" style="803" customWidth="1"/>
    <col min="13" max="13" width="2.42578125" style="61" customWidth="1"/>
    <col min="14" max="16384" width="9.140625" style="61"/>
  </cols>
  <sheetData>
    <row r="1" spans="1:13" s="436" customFormat="1" ht="24" customHeight="1">
      <c r="A1" s="945" t="s">
        <v>496</v>
      </c>
      <c r="B1" s="945"/>
      <c r="C1" s="945"/>
      <c r="D1" s="945"/>
      <c r="E1" s="945"/>
      <c r="F1" s="945"/>
      <c r="G1" s="945"/>
      <c r="H1" s="945"/>
      <c r="I1" s="945"/>
      <c r="J1" s="945"/>
      <c r="K1" s="945"/>
      <c r="L1" s="945"/>
    </row>
    <row r="3" spans="1:13" ht="15.75">
      <c r="A3" s="799" t="s">
        <v>84</v>
      </c>
    </row>
    <row r="5" spans="1:13" ht="15.75">
      <c r="A5" s="799" t="s">
        <v>686</v>
      </c>
    </row>
    <row r="7" spans="1:13" ht="27.95" customHeight="1">
      <c r="A7" s="808"/>
      <c r="B7" s="809"/>
      <c r="C7" s="931" t="s">
        <v>200</v>
      </c>
      <c r="D7" s="931"/>
      <c r="E7" s="931" t="s">
        <v>201</v>
      </c>
      <c r="F7" s="931"/>
      <c r="G7" s="946" t="s">
        <v>564</v>
      </c>
      <c r="H7" s="946"/>
      <c r="I7" s="931" t="s">
        <v>202</v>
      </c>
      <c r="J7" s="931"/>
      <c r="K7" s="931" t="s">
        <v>203</v>
      </c>
      <c r="L7" s="931"/>
      <c r="M7" s="811"/>
    </row>
    <row r="8" spans="1:13" ht="31.5">
      <c r="A8" s="812"/>
      <c r="B8" s="813" t="s">
        <v>109</v>
      </c>
      <c r="C8" s="813" t="s">
        <v>410</v>
      </c>
      <c r="D8" s="813" t="s">
        <v>401</v>
      </c>
      <c r="E8" s="813" t="s">
        <v>410</v>
      </c>
      <c r="F8" s="813" t="s">
        <v>401</v>
      </c>
      <c r="G8" s="813" t="s">
        <v>410</v>
      </c>
      <c r="H8" s="813" t="s">
        <v>401</v>
      </c>
      <c r="I8" s="813" t="s">
        <v>410</v>
      </c>
      <c r="J8" s="813" t="s">
        <v>401</v>
      </c>
      <c r="K8" s="813" t="s">
        <v>410</v>
      </c>
      <c r="L8" s="813" t="s">
        <v>401</v>
      </c>
      <c r="M8" s="814"/>
    </row>
    <row r="9" spans="1:13" ht="15.75">
      <c r="A9" s="815" t="s">
        <v>114</v>
      </c>
      <c r="B9" s="816">
        <v>466</v>
      </c>
      <c r="C9" s="816">
        <v>263</v>
      </c>
      <c r="D9" s="817">
        <v>56.4</v>
      </c>
      <c r="E9" s="818">
        <v>131</v>
      </c>
      <c r="F9" s="817">
        <v>28.1</v>
      </c>
      <c r="G9" s="818">
        <v>24</v>
      </c>
      <c r="H9" s="817">
        <v>5.2</v>
      </c>
      <c r="I9" s="818">
        <v>16</v>
      </c>
      <c r="J9" s="817">
        <v>3.4</v>
      </c>
      <c r="K9" s="818">
        <v>14</v>
      </c>
      <c r="L9" s="817">
        <v>3</v>
      </c>
      <c r="M9" s="819"/>
    </row>
    <row r="10" spans="1:13">
      <c r="D10" s="801"/>
      <c r="E10" s="442"/>
      <c r="F10" s="801"/>
      <c r="H10" s="801"/>
      <c r="J10" s="801"/>
      <c r="L10" s="801"/>
      <c r="M10" s="819"/>
    </row>
    <row r="11" spans="1:13" ht="15.75">
      <c r="A11" s="799" t="s">
        <v>218</v>
      </c>
      <c r="D11" s="801"/>
      <c r="E11" s="442"/>
      <c r="F11" s="801"/>
      <c r="H11" s="801"/>
      <c r="J11" s="801"/>
      <c r="L11" s="801"/>
      <c r="M11" s="819"/>
    </row>
    <row r="12" spans="1:13">
      <c r="A12" s="61" t="s">
        <v>563</v>
      </c>
      <c r="B12" s="820">
        <f>C12+E12+G12+I12+K12</f>
        <v>82</v>
      </c>
      <c r="C12" s="821">
        <v>47</v>
      </c>
      <c r="D12" s="801">
        <f>C12/$B$9%</f>
        <v>10.1</v>
      </c>
      <c r="E12" s="822">
        <v>26</v>
      </c>
      <c r="F12" s="801">
        <f>E12/$B$9%</f>
        <v>5.6</v>
      </c>
      <c r="G12" s="823">
        <v>5</v>
      </c>
      <c r="H12" s="801">
        <f>G12/$B$9%</f>
        <v>1.1000000000000001</v>
      </c>
      <c r="I12" s="822">
        <v>2</v>
      </c>
      <c r="J12" s="801">
        <f>I12/$B$9%</f>
        <v>0.4</v>
      </c>
      <c r="K12" s="823">
        <v>2</v>
      </c>
      <c r="L12" s="801">
        <f>K12/$B$9%</f>
        <v>0.4</v>
      </c>
      <c r="M12" s="819"/>
    </row>
    <row r="13" spans="1:13">
      <c r="A13" s="61" t="s">
        <v>106</v>
      </c>
      <c r="B13" s="820">
        <f>C13+E13+G13+I13+K13</f>
        <v>141</v>
      </c>
      <c r="C13" s="824">
        <v>84</v>
      </c>
      <c r="D13" s="801">
        <f>C13/$B$9%</f>
        <v>18</v>
      </c>
      <c r="E13" s="825">
        <v>40</v>
      </c>
      <c r="F13" s="801">
        <f>E13/$B$9%</f>
        <v>8.6</v>
      </c>
      <c r="G13" s="826">
        <v>9</v>
      </c>
      <c r="H13" s="801">
        <f>G13/$B$9%</f>
        <v>1.9</v>
      </c>
      <c r="I13" s="825">
        <v>3</v>
      </c>
      <c r="J13" s="801">
        <f>I13/$B$9%</f>
        <v>0.6</v>
      </c>
      <c r="K13" s="826">
        <v>5</v>
      </c>
      <c r="L13" s="801">
        <f>K13/$B$9%</f>
        <v>1.1000000000000001</v>
      </c>
      <c r="M13" s="819"/>
    </row>
    <row r="14" spans="1:13">
      <c r="A14" s="61" t="s">
        <v>157</v>
      </c>
      <c r="B14" s="820">
        <f>C14+E14+G14+I14+K14</f>
        <v>225</v>
      </c>
      <c r="C14" s="821">
        <v>132</v>
      </c>
      <c r="D14" s="801">
        <f>C14/$B$9%</f>
        <v>28.3</v>
      </c>
      <c r="E14" s="822">
        <v>65</v>
      </c>
      <c r="F14" s="801">
        <f>E14/$B$9%</f>
        <v>13.9</v>
      </c>
      <c r="G14" s="823">
        <v>10</v>
      </c>
      <c r="H14" s="801">
        <f>G14/$B$9%</f>
        <v>2.1</v>
      </c>
      <c r="I14" s="822">
        <v>11</v>
      </c>
      <c r="J14" s="801">
        <f>I14/$B$9%</f>
        <v>2.4</v>
      </c>
      <c r="K14" s="823">
        <v>7</v>
      </c>
      <c r="L14" s="801">
        <f>K14/$B$9%</f>
        <v>1.5</v>
      </c>
      <c r="M14" s="819"/>
    </row>
    <row r="15" spans="1:13">
      <c r="B15" s="820"/>
      <c r="C15" s="820"/>
      <c r="D15" s="801"/>
      <c r="E15" s="442"/>
      <c r="F15" s="801"/>
      <c r="H15" s="801"/>
      <c r="J15" s="801"/>
      <c r="L15" s="801"/>
      <c r="M15" s="819"/>
    </row>
    <row r="16" spans="1:13" ht="15.75">
      <c r="A16" s="799" t="s">
        <v>167</v>
      </c>
      <c r="B16" s="820"/>
      <c r="C16" s="820"/>
      <c r="D16" s="801"/>
      <c r="E16" s="442"/>
      <c r="F16" s="801"/>
      <c r="H16" s="801"/>
      <c r="J16" s="801"/>
      <c r="L16" s="801"/>
      <c r="M16" s="819"/>
    </row>
    <row r="17" spans="1:13">
      <c r="A17" s="827" t="s">
        <v>455</v>
      </c>
      <c r="B17" s="820">
        <f t="shared" ref="B17:B27" si="0">C17+E17+G17+I17+K17</f>
        <v>58</v>
      </c>
      <c r="C17" s="828">
        <v>35</v>
      </c>
      <c r="D17" s="829">
        <f t="shared" ref="D17:D27" si="1">C17/$B$9%</f>
        <v>7.5</v>
      </c>
      <c r="E17" s="830">
        <v>15</v>
      </c>
      <c r="F17" s="829">
        <f t="shared" ref="F17:F27" si="2">E17/$B$9%</f>
        <v>3.2</v>
      </c>
      <c r="G17" s="830">
        <v>3</v>
      </c>
      <c r="H17" s="829">
        <f t="shared" ref="H17:H27" si="3">G17/$B$9%</f>
        <v>0.6</v>
      </c>
      <c r="I17" s="831">
        <v>2</v>
      </c>
      <c r="J17" s="829">
        <f t="shared" ref="J17:J27" si="4">I17/$B$9%</f>
        <v>0.4</v>
      </c>
      <c r="K17" s="831">
        <v>3</v>
      </c>
      <c r="L17" s="829">
        <f t="shared" ref="L17:L27" si="5">K17/$B$9%</f>
        <v>0.6</v>
      </c>
      <c r="M17" s="819"/>
    </row>
    <row r="18" spans="1:13" s="436" customFormat="1" ht="45">
      <c r="A18" s="832" t="s">
        <v>534</v>
      </c>
      <c r="B18" s="800">
        <f t="shared" si="0"/>
        <v>3</v>
      </c>
      <c r="C18" s="833">
        <v>0</v>
      </c>
      <c r="D18" s="829">
        <f t="shared" si="1"/>
        <v>0</v>
      </c>
      <c r="E18" s="834">
        <v>2</v>
      </c>
      <c r="F18" s="829">
        <f t="shared" si="2"/>
        <v>0.4</v>
      </c>
      <c r="G18" s="834">
        <v>0</v>
      </c>
      <c r="H18" s="829">
        <f t="shared" si="3"/>
        <v>0</v>
      </c>
      <c r="I18" s="831">
        <v>0</v>
      </c>
      <c r="J18" s="829">
        <f t="shared" si="4"/>
        <v>0</v>
      </c>
      <c r="K18" s="831">
        <v>1</v>
      </c>
      <c r="L18" s="829">
        <f t="shared" si="5"/>
        <v>0.2</v>
      </c>
      <c r="M18" s="835"/>
    </row>
    <row r="19" spans="1:13">
      <c r="A19" s="836" t="s">
        <v>457</v>
      </c>
      <c r="B19" s="820">
        <f t="shared" si="0"/>
        <v>61</v>
      </c>
      <c r="C19" s="837">
        <f>SUM(C17:C18)</f>
        <v>35</v>
      </c>
      <c r="D19" s="801">
        <f t="shared" si="1"/>
        <v>7.5</v>
      </c>
      <c r="E19" s="823">
        <f>SUM(E17:E18)</f>
        <v>17</v>
      </c>
      <c r="F19" s="801">
        <f t="shared" si="2"/>
        <v>3.6</v>
      </c>
      <c r="G19" s="823">
        <f>SUM(G17:G18)</f>
        <v>3</v>
      </c>
      <c r="H19" s="801">
        <f t="shared" si="3"/>
        <v>0.6</v>
      </c>
      <c r="I19" s="441">
        <v>2</v>
      </c>
      <c r="J19" s="801">
        <f t="shared" si="4"/>
        <v>0.4</v>
      </c>
      <c r="K19" s="441">
        <v>4</v>
      </c>
      <c r="L19" s="801">
        <f t="shared" si="5"/>
        <v>0.9</v>
      </c>
      <c r="M19" s="819"/>
    </row>
    <row r="20" spans="1:13">
      <c r="A20" s="838" t="s">
        <v>459</v>
      </c>
      <c r="B20" s="820">
        <f t="shared" si="0"/>
        <v>107</v>
      </c>
      <c r="C20" s="839">
        <v>58</v>
      </c>
      <c r="D20" s="829">
        <f t="shared" si="1"/>
        <v>12.4</v>
      </c>
      <c r="E20" s="840">
        <v>32</v>
      </c>
      <c r="F20" s="829">
        <f t="shared" si="2"/>
        <v>6.9</v>
      </c>
      <c r="G20" s="841">
        <v>8</v>
      </c>
      <c r="H20" s="829">
        <f t="shared" si="3"/>
        <v>1.7</v>
      </c>
      <c r="I20" s="840">
        <v>5</v>
      </c>
      <c r="J20" s="829">
        <f t="shared" si="4"/>
        <v>1.1000000000000001</v>
      </c>
      <c r="K20" s="841">
        <v>4</v>
      </c>
      <c r="L20" s="829">
        <f t="shared" si="5"/>
        <v>0.9</v>
      </c>
      <c r="M20" s="819"/>
    </row>
    <row r="21" spans="1:13">
      <c r="A21" s="838" t="s">
        <v>460</v>
      </c>
      <c r="B21" s="820">
        <f t="shared" si="0"/>
        <v>3</v>
      </c>
      <c r="C21" s="839">
        <v>2</v>
      </c>
      <c r="D21" s="829">
        <f t="shared" si="1"/>
        <v>0.4</v>
      </c>
      <c r="E21" s="840">
        <v>0</v>
      </c>
      <c r="F21" s="829">
        <f t="shared" si="2"/>
        <v>0</v>
      </c>
      <c r="G21" s="841">
        <v>1</v>
      </c>
      <c r="H21" s="829">
        <f t="shared" si="3"/>
        <v>0.2</v>
      </c>
      <c r="I21" s="840">
        <v>0</v>
      </c>
      <c r="J21" s="829">
        <f t="shared" si="4"/>
        <v>0</v>
      </c>
      <c r="K21" s="841">
        <v>0</v>
      </c>
      <c r="L21" s="829">
        <f t="shared" si="5"/>
        <v>0</v>
      </c>
      <c r="M21" s="819"/>
    </row>
    <row r="22" spans="1:13">
      <c r="A22" s="827" t="s">
        <v>461</v>
      </c>
      <c r="B22" s="820">
        <f t="shared" si="0"/>
        <v>28</v>
      </c>
      <c r="C22" s="839">
        <v>19</v>
      </c>
      <c r="D22" s="829">
        <f t="shared" si="1"/>
        <v>4.0999999999999996</v>
      </c>
      <c r="E22" s="840">
        <v>9</v>
      </c>
      <c r="F22" s="829">
        <f t="shared" si="2"/>
        <v>1.9</v>
      </c>
      <c r="G22" s="841">
        <v>0</v>
      </c>
      <c r="H22" s="829">
        <f t="shared" si="3"/>
        <v>0</v>
      </c>
      <c r="I22" s="840">
        <v>0</v>
      </c>
      <c r="J22" s="829">
        <f t="shared" si="4"/>
        <v>0</v>
      </c>
      <c r="K22" s="841">
        <v>0</v>
      </c>
      <c r="L22" s="829">
        <f t="shared" si="5"/>
        <v>0</v>
      </c>
      <c r="M22" s="819"/>
    </row>
    <row r="23" spans="1:13">
      <c r="A23" s="842" t="s">
        <v>458</v>
      </c>
      <c r="B23" s="820">
        <f t="shared" si="0"/>
        <v>138</v>
      </c>
      <c r="C23" s="821">
        <f>SUM(C20:C22)</f>
        <v>79</v>
      </c>
      <c r="D23" s="801">
        <f t="shared" si="1"/>
        <v>17</v>
      </c>
      <c r="E23" s="822">
        <f>SUM(E20:E22)</f>
        <v>41</v>
      </c>
      <c r="F23" s="801">
        <f t="shared" si="2"/>
        <v>8.8000000000000007</v>
      </c>
      <c r="G23" s="823">
        <f>SUM(G20:G22)</f>
        <v>9</v>
      </c>
      <c r="H23" s="801">
        <f t="shared" si="3"/>
        <v>1.9</v>
      </c>
      <c r="I23" s="822">
        <f>SUM(I20:I22)</f>
        <v>5</v>
      </c>
      <c r="J23" s="801">
        <f t="shared" si="4"/>
        <v>1.1000000000000001</v>
      </c>
      <c r="K23" s="823">
        <f>SUM(K20:K22)</f>
        <v>4</v>
      </c>
      <c r="L23" s="801">
        <f t="shared" si="5"/>
        <v>0.9</v>
      </c>
      <c r="M23" s="819"/>
    </row>
    <row r="24" spans="1:13">
      <c r="A24" s="842" t="s">
        <v>105</v>
      </c>
      <c r="B24" s="820">
        <f t="shared" si="0"/>
        <v>41</v>
      </c>
      <c r="C24" s="821">
        <v>26</v>
      </c>
      <c r="D24" s="801">
        <f t="shared" si="1"/>
        <v>5.6</v>
      </c>
      <c r="E24" s="822">
        <v>14</v>
      </c>
      <c r="F24" s="801">
        <f t="shared" si="2"/>
        <v>3</v>
      </c>
      <c r="G24" s="823">
        <v>1</v>
      </c>
      <c r="H24" s="801">
        <f t="shared" si="3"/>
        <v>0.2</v>
      </c>
      <c r="I24" s="822">
        <v>0</v>
      </c>
      <c r="J24" s="801">
        <f t="shared" si="4"/>
        <v>0</v>
      </c>
      <c r="K24" s="823">
        <v>0</v>
      </c>
      <c r="L24" s="801">
        <f t="shared" si="5"/>
        <v>0</v>
      </c>
      <c r="M24" s="819"/>
    </row>
    <row r="25" spans="1:13">
      <c r="A25" s="842" t="s">
        <v>220</v>
      </c>
      <c r="B25" s="820">
        <f t="shared" si="0"/>
        <v>204</v>
      </c>
      <c r="C25" s="821">
        <v>120</v>
      </c>
      <c r="D25" s="801">
        <f t="shared" si="1"/>
        <v>25.8</v>
      </c>
      <c r="E25" s="822">
        <v>58</v>
      </c>
      <c r="F25" s="801">
        <f t="shared" si="2"/>
        <v>12.4</v>
      </c>
      <c r="G25" s="823">
        <v>11</v>
      </c>
      <c r="H25" s="801">
        <f t="shared" si="3"/>
        <v>2.4</v>
      </c>
      <c r="I25" s="822">
        <v>9</v>
      </c>
      <c r="J25" s="801">
        <f t="shared" si="4"/>
        <v>1.9</v>
      </c>
      <c r="K25" s="823">
        <v>6</v>
      </c>
      <c r="L25" s="801">
        <f t="shared" si="5"/>
        <v>1.3</v>
      </c>
      <c r="M25" s="819"/>
    </row>
    <row r="26" spans="1:13" s="436" customFormat="1" ht="30">
      <c r="A26" s="843" t="s">
        <v>450</v>
      </c>
      <c r="B26" s="800">
        <f t="shared" si="0"/>
        <v>1</v>
      </c>
      <c r="C26" s="837">
        <v>1</v>
      </c>
      <c r="D26" s="801">
        <f t="shared" si="1"/>
        <v>0.2</v>
      </c>
      <c r="E26" s="844">
        <v>0</v>
      </c>
      <c r="F26" s="801">
        <f t="shared" si="2"/>
        <v>0</v>
      </c>
      <c r="G26" s="845">
        <v>0</v>
      </c>
      <c r="H26" s="801">
        <f t="shared" si="3"/>
        <v>0</v>
      </c>
      <c r="I26" s="844">
        <v>0</v>
      </c>
      <c r="J26" s="801">
        <f t="shared" si="4"/>
        <v>0</v>
      </c>
      <c r="K26" s="845">
        <v>0</v>
      </c>
      <c r="L26" s="801">
        <f t="shared" si="5"/>
        <v>0</v>
      </c>
      <c r="M26" s="835"/>
    </row>
    <row r="27" spans="1:13">
      <c r="A27" s="842" t="s">
        <v>196</v>
      </c>
      <c r="B27" s="820">
        <f t="shared" si="0"/>
        <v>1</v>
      </c>
      <c r="C27" s="821">
        <v>0</v>
      </c>
      <c r="D27" s="801">
        <f t="shared" si="1"/>
        <v>0</v>
      </c>
      <c r="E27" s="822">
        <v>1</v>
      </c>
      <c r="F27" s="801">
        <f t="shared" si="2"/>
        <v>0.2</v>
      </c>
      <c r="G27" s="823">
        <v>0</v>
      </c>
      <c r="H27" s="801">
        <f t="shared" si="3"/>
        <v>0</v>
      </c>
      <c r="I27" s="822">
        <v>0</v>
      </c>
      <c r="J27" s="801">
        <f t="shared" si="4"/>
        <v>0</v>
      </c>
      <c r="K27" s="823">
        <v>0</v>
      </c>
      <c r="L27" s="801">
        <f t="shared" si="5"/>
        <v>0</v>
      </c>
      <c r="M27" s="846"/>
    </row>
    <row r="28" spans="1:13" ht="15.75">
      <c r="A28" s="799"/>
      <c r="D28" s="801"/>
      <c r="E28" s="442"/>
      <c r="F28" s="801"/>
      <c r="H28" s="801"/>
      <c r="J28" s="801"/>
      <c r="L28" s="801"/>
      <c r="M28" s="819"/>
    </row>
    <row r="29" spans="1:13" ht="15.75">
      <c r="A29" s="799" t="s">
        <v>180</v>
      </c>
      <c r="D29" s="801"/>
      <c r="E29" s="442"/>
      <c r="F29" s="801"/>
      <c r="H29" s="801"/>
      <c r="J29" s="801"/>
      <c r="L29" s="801"/>
      <c r="M29" s="819"/>
    </row>
    <row r="30" spans="1:13">
      <c r="A30" s="61" t="s">
        <v>113</v>
      </c>
      <c r="B30" s="820">
        <f>C30+E30+G30+I30+K30</f>
        <v>22</v>
      </c>
      <c r="C30" s="847">
        <v>18</v>
      </c>
      <c r="D30" s="801">
        <f>C30/$B$9%</f>
        <v>3.9</v>
      </c>
      <c r="E30" s="848">
        <v>3</v>
      </c>
      <c r="F30" s="801">
        <f>E30/$B$9%</f>
        <v>0.6</v>
      </c>
      <c r="G30" s="849">
        <v>1</v>
      </c>
      <c r="H30" s="801">
        <f>G30/$B$9%</f>
        <v>0.2</v>
      </c>
      <c r="I30" s="848">
        <v>0</v>
      </c>
      <c r="J30" s="801">
        <f>I30/$B$9%</f>
        <v>0</v>
      </c>
      <c r="K30" s="849">
        <v>0</v>
      </c>
      <c r="L30" s="801">
        <f>K30/$B$9%</f>
        <v>0</v>
      </c>
      <c r="M30" s="819"/>
    </row>
    <row r="31" spans="1:13">
      <c r="A31" s="61" t="s">
        <v>453</v>
      </c>
      <c r="B31" s="820">
        <f>C31+E31+G31+I31+K31</f>
        <v>146</v>
      </c>
      <c r="C31" s="850">
        <v>77</v>
      </c>
      <c r="D31" s="801">
        <f>C31/$B$9%</f>
        <v>16.5</v>
      </c>
      <c r="E31" s="851">
        <v>47</v>
      </c>
      <c r="F31" s="801">
        <f>E31/$B$9%</f>
        <v>10.1</v>
      </c>
      <c r="G31" s="852">
        <v>10</v>
      </c>
      <c r="H31" s="801">
        <f>G31/$B$9%</f>
        <v>2.1</v>
      </c>
      <c r="I31" s="851">
        <v>6</v>
      </c>
      <c r="J31" s="801">
        <f>I31/$B$9%</f>
        <v>1.3</v>
      </c>
      <c r="K31" s="852">
        <v>6</v>
      </c>
      <c r="L31" s="801">
        <f>K31/$B$9%</f>
        <v>1.3</v>
      </c>
      <c r="M31" s="819"/>
    </row>
    <row r="32" spans="1:13">
      <c r="A32" s="61" t="s">
        <v>454</v>
      </c>
      <c r="B32" s="820">
        <f>C32+E32+G32+I32+K32</f>
        <v>277</v>
      </c>
      <c r="C32" s="850">
        <v>166</v>
      </c>
      <c r="D32" s="801">
        <f>C32/$B$9%</f>
        <v>35.6</v>
      </c>
      <c r="E32" s="851">
        <v>80</v>
      </c>
      <c r="F32" s="801">
        <f>E32/$B$9%</f>
        <v>17.2</v>
      </c>
      <c r="G32" s="852">
        <v>13</v>
      </c>
      <c r="H32" s="801">
        <f>G32/$B$9%</f>
        <v>2.8</v>
      </c>
      <c r="I32" s="851">
        <v>10</v>
      </c>
      <c r="J32" s="801">
        <f>I32/$B$9%</f>
        <v>2.1</v>
      </c>
      <c r="K32" s="852">
        <v>8</v>
      </c>
      <c r="L32" s="801">
        <f>K32/$B$9%</f>
        <v>1.7</v>
      </c>
      <c r="M32" s="819"/>
    </row>
    <row r="33" spans="1:13">
      <c r="M33" s="842"/>
    </row>
    <row r="34" spans="1:13">
      <c r="M34" s="842"/>
    </row>
    <row r="35" spans="1:13">
      <c r="A35" s="61" t="s">
        <v>433</v>
      </c>
      <c r="B35" s="853">
        <v>3.4000000000000002E-2</v>
      </c>
      <c r="D35" s="801"/>
    </row>
    <row r="36" spans="1:13">
      <c r="A36" s="61" t="s">
        <v>434</v>
      </c>
      <c r="B36" s="853">
        <v>4.0000000000000001E-3</v>
      </c>
      <c r="D36" s="801"/>
    </row>
    <row r="37" spans="1:13">
      <c r="A37" s="61" t="s">
        <v>435</v>
      </c>
      <c r="B37" s="853">
        <v>9.2999999999999999E-2</v>
      </c>
      <c r="D37" s="801"/>
    </row>
    <row r="38" spans="1:13">
      <c r="A38" s="423"/>
      <c r="B38" s="438"/>
      <c r="C38" s="438"/>
      <c r="D38" s="854"/>
      <c r="E38" s="438"/>
      <c r="F38" s="855"/>
      <c r="G38" s="439"/>
      <c r="H38" s="855"/>
      <c r="I38" s="439"/>
      <c r="J38" s="855"/>
      <c r="K38" s="439"/>
      <c r="L38" s="855"/>
    </row>
    <row r="39" spans="1:13">
      <c r="D39" s="801"/>
    </row>
    <row r="40" spans="1:13" ht="15.75">
      <c r="A40" s="799" t="s">
        <v>687</v>
      </c>
    </row>
    <row r="42" spans="1:13" ht="23.1" customHeight="1">
      <c r="A42" s="808"/>
      <c r="B42" s="809"/>
      <c r="C42" s="931" t="s">
        <v>200</v>
      </c>
      <c r="D42" s="931"/>
      <c r="E42" s="931" t="s">
        <v>201</v>
      </c>
      <c r="F42" s="931"/>
      <c r="G42" s="946" t="s">
        <v>564</v>
      </c>
      <c r="H42" s="946"/>
      <c r="I42" s="931" t="s">
        <v>202</v>
      </c>
      <c r="J42" s="931"/>
      <c r="K42" s="931" t="s">
        <v>203</v>
      </c>
      <c r="L42" s="931"/>
      <c r="M42" s="811"/>
    </row>
    <row r="43" spans="1:13" ht="31.5">
      <c r="A43" s="812"/>
      <c r="B43" s="813" t="s">
        <v>109</v>
      </c>
      <c r="C43" s="813" t="s">
        <v>410</v>
      </c>
      <c r="D43" s="813" t="s">
        <v>401</v>
      </c>
      <c r="E43" s="813" t="s">
        <v>410</v>
      </c>
      <c r="F43" s="813" t="s">
        <v>401</v>
      </c>
      <c r="G43" s="813" t="s">
        <v>410</v>
      </c>
      <c r="H43" s="813" t="s">
        <v>401</v>
      </c>
      <c r="I43" s="813" t="s">
        <v>410</v>
      </c>
      <c r="J43" s="813" t="s">
        <v>401</v>
      </c>
      <c r="K43" s="813" t="s">
        <v>410</v>
      </c>
      <c r="L43" s="813" t="s">
        <v>401</v>
      </c>
      <c r="M43" s="814"/>
    </row>
    <row r="44" spans="1:13" ht="15.75">
      <c r="A44" s="815" t="s">
        <v>114</v>
      </c>
      <c r="B44" s="816">
        <v>466</v>
      </c>
      <c r="C44" s="816">
        <v>250</v>
      </c>
      <c r="D44" s="817">
        <v>53.6</v>
      </c>
      <c r="E44" s="818">
        <v>136</v>
      </c>
      <c r="F44" s="817">
        <v>29.2</v>
      </c>
      <c r="G44" s="818">
        <v>31</v>
      </c>
      <c r="H44" s="817">
        <v>6.7</v>
      </c>
      <c r="I44" s="818">
        <v>17</v>
      </c>
      <c r="J44" s="817">
        <v>3.6</v>
      </c>
      <c r="K44" s="818">
        <v>12</v>
      </c>
      <c r="L44" s="817">
        <v>2.6</v>
      </c>
      <c r="M44" s="856"/>
    </row>
    <row r="45" spans="1:13">
      <c r="D45" s="801"/>
      <c r="E45" s="442"/>
      <c r="F45" s="801"/>
      <c r="H45" s="801"/>
      <c r="J45" s="801"/>
      <c r="L45" s="801"/>
      <c r="M45" s="819"/>
    </row>
    <row r="46" spans="1:13" ht="15.75">
      <c r="A46" s="799" t="s">
        <v>155</v>
      </c>
      <c r="D46" s="801"/>
      <c r="E46" s="442"/>
      <c r="F46" s="801"/>
      <c r="H46" s="801"/>
      <c r="J46" s="801"/>
      <c r="L46" s="801"/>
      <c r="M46" s="819"/>
    </row>
    <row r="47" spans="1:13">
      <c r="A47" s="61" t="s">
        <v>563</v>
      </c>
      <c r="B47" s="820">
        <f>C47+E47+G47+I47+K47</f>
        <v>83</v>
      </c>
      <c r="C47" s="821">
        <v>41</v>
      </c>
      <c r="D47" s="801">
        <f>C47/$B$44%</f>
        <v>8.8000000000000007</v>
      </c>
      <c r="E47" s="822">
        <v>31</v>
      </c>
      <c r="F47" s="801">
        <f>E47/$B$44%</f>
        <v>6.7</v>
      </c>
      <c r="G47" s="823">
        <v>6</v>
      </c>
      <c r="H47" s="801">
        <f>G47/$B$44%</f>
        <v>1.3</v>
      </c>
      <c r="I47" s="822">
        <v>3</v>
      </c>
      <c r="J47" s="801">
        <f>I47/$B$44%</f>
        <v>0.6</v>
      </c>
      <c r="K47" s="823">
        <v>2</v>
      </c>
      <c r="L47" s="801">
        <f>K47/$B$44%</f>
        <v>0.4</v>
      </c>
      <c r="M47" s="819"/>
    </row>
    <row r="48" spans="1:13">
      <c r="A48" s="61" t="s">
        <v>106</v>
      </c>
      <c r="B48" s="820">
        <f>C48+E48+G48+I48+K48</f>
        <v>140</v>
      </c>
      <c r="C48" s="824">
        <v>81</v>
      </c>
      <c r="D48" s="801">
        <f>C48/$B$44%</f>
        <v>17.399999999999999</v>
      </c>
      <c r="E48" s="825">
        <v>40</v>
      </c>
      <c r="F48" s="801">
        <f>E48/$B$44%</f>
        <v>8.6</v>
      </c>
      <c r="G48" s="826">
        <v>10</v>
      </c>
      <c r="H48" s="801">
        <f>G48/$B$44%</f>
        <v>2.1</v>
      </c>
      <c r="I48" s="825">
        <v>5</v>
      </c>
      <c r="J48" s="801">
        <f>I48/$B$44%</f>
        <v>1.1000000000000001</v>
      </c>
      <c r="K48" s="826">
        <v>4</v>
      </c>
      <c r="L48" s="801">
        <f>K48/$B$44%</f>
        <v>0.9</v>
      </c>
      <c r="M48" s="819"/>
    </row>
    <row r="49" spans="1:13">
      <c r="A49" s="61" t="s">
        <v>157</v>
      </c>
      <c r="B49" s="820">
        <f>C49+E49+G49+I49+K49</f>
        <v>223</v>
      </c>
      <c r="C49" s="821">
        <v>128</v>
      </c>
      <c r="D49" s="801">
        <f>C49/$B$44%</f>
        <v>27.5</v>
      </c>
      <c r="E49" s="822">
        <v>65</v>
      </c>
      <c r="F49" s="801">
        <f>E49/$B$44%</f>
        <v>13.9</v>
      </c>
      <c r="G49" s="823">
        <v>15</v>
      </c>
      <c r="H49" s="801">
        <f>G49/$B$44%</f>
        <v>3.2</v>
      </c>
      <c r="I49" s="822">
        <v>9</v>
      </c>
      <c r="J49" s="801">
        <f>I49/$B$44%</f>
        <v>1.9</v>
      </c>
      <c r="K49" s="823">
        <v>6</v>
      </c>
      <c r="L49" s="801">
        <f>K49/$B$44%</f>
        <v>1.3</v>
      </c>
      <c r="M49" s="819"/>
    </row>
    <row r="50" spans="1:13">
      <c r="B50" s="820"/>
      <c r="C50" s="820"/>
      <c r="D50" s="801"/>
      <c r="E50" s="442"/>
      <c r="F50" s="801"/>
      <c r="H50" s="801"/>
      <c r="J50" s="801"/>
      <c r="L50" s="801"/>
      <c r="M50" s="819"/>
    </row>
    <row r="51" spans="1:13" ht="15.75">
      <c r="A51" s="799" t="s">
        <v>167</v>
      </c>
      <c r="B51" s="820"/>
      <c r="C51" s="820"/>
      <c r="D51" s="801"/>
      <c r="E51" s="442"/>
      <c r="F51" s="801"/>
      <c r="H51" s="801"/>
      <c r="J51" s="801"/>
      <c r="L51" s="801"/>
      <c r="M51" s="819"/>
    </row>
    <row r="52" spans="1:13">
      <c r="A52" s="827" t="s">
        <v>455</v>
      </c>
      <c r="B52" s="820">
        <f t="shared" ref="B52:B62" si="6">C52+E52+G52+I52+K52</f>
        <v>55</v>
      </c>
      <c r="C52" s="857">
        <v>34</v>
      </c>
      <c r="D52" s="858">
        <f t="shared" ref="D52:D62" si="7">C52/$B$44%</f>
        <v>7.3</v>
      </c>
      <c r="E52" s="859">
        <v>16</v>
      </c>
      <c r="F52" s="858">
        <f t="shared" ref="F52:F62" si="8">E52/$B$44%</f>
        <v>3.4</v>
      </c>
      <c r="G52" s="860">
        <v>1</v>
      </c>
      <c r="H52" s="858">
        <f t="shared" ref="H52:H62" si="9">G52/$B$44%</f>
        <v>0.2</v>
      </c>
      <c r="I52" s="859">
        <v>1</v>
      </c>
      <c r="J52" s="858">
        <f t="shared" ref="J52:J62" si="10">I52/$B$44%</f>
        <v>0.2</v>
      </c>
      <c r="K52" s="860">
        <v>3</v>
      </c>
      <c r="L52" s="858">
        <f t="shared" ref="L52:L62" si="11">K52/$B$44%</f>
        <v>0.6</v>
      </c>
      <c r="M52" s="819"/>
    </row>
    <row r="53" spans="1:13" s="436" customFormat="1" ht="45">
      <c r="A53" s="832" t="s">
        <v>534</v>
      </c>
      <c r="B53" s="800">
        <f t="shared" si="6"/>
        <v>3</v>
      </c>
      <c r="C53" s="833">
        <v>0</v>
      </c>
      <c r="D53" s="858">
        <f t="shared" si="7"/>
        <v>0</v>
      </c>
      <c r="E53" s="861">
        <v>2</v>
      </c>
      <c r="F53" s="858">
        <f t="shared" si="8"/>
        <v>0.4</v>
      </c>
      <c r="G53" s="834">
        <v>0</v>
      </c>
      <c r="H53" s="858">
        <f t="shared" si="9"/>
        <v>0</v>
      </c>
      <c r="I53" s="861">
        <v>0</v>
      </c>
      <c r="J53" s="858">
        <f t="shared" si="10"/>
        <v>0</v>
      </c>
      <c r="K53" s="834">
        <v>1</v>
      </c>
      <c r="L53" s="858">
        <f t="shared" si="11"/>
        <v>0.2</v>
      </c>
      <c r="M53" s="835"/>
    </row>
    <row r="54" spans="1:13">
      <c r="A54" s="836" t="s">
        <v>457</v>
      </c>
      <c r="B54" s="820">
        <f t="shared" si="6"/>
        <v>58</v>
      </c>
      <c r="C54" s="821">
        <f>SUM(C52:C53)</f>
        <v>34</v>
      </c>
      <c r="D54" s="801">
        <f t="shared" si="7"/>
        <v>7.3</v>
      </c>
      <c r="E54" s="822">
        <f>SUM(E52:E53)</f>
        <v>18</v>
      </c>
      <c r="F54" s="801">
        <f t="shared" si="8"/>
        <v>3.9</v>
      </c>
      <c r="G54" s="823">
        <f>SUM(G52:G53)</f>
        <v>1</v>
      </c>
      <c r="H54" s="801">
        <f t="shared" si="9"/>
        <v>0.2</v>
      </c>
      <c r="I54" s="822">
        <f>SUM(I52:I53)</f>
        <v>1</v>
      </c>
      <c r="J54" s="801">
        <f t="shared" si="10"/>
        <v>0.2</v>
      </c>
      <c r="K54" s="823">
        <f>SUM(K52:K53)</f>
        <v>4</v>
      </c>
      <c r="L54" s="801">
        <f t="shared" si="11"/>
        <v>0.9</v>
      </c>
      <c r="M54" s="819"/>
    </row>
    <row r="55" spans="1:13">
      <c r="A55" s="838" t="s">
        <v>459</v>
      </c>
      <c r="B55" s="820">
        <f t="shared" si="6"/>
        <v>106</v>
      </c>
      <c r="C55" s="839">
        <v>55</v>
      </c>
      <c r="D55" s="858">
        <f t="shared" si="7"/>
        <v>11.8</v>
      </c>
      <c r="E55" s="840">
        <v>32</v>
      </c>
      <c r="F55" s="858">
        <f t="shared" si="8"/>
        <v>6.9</v>
      </c>
      <c r="G55" s="841">
        <v>8</v>
      </c>
      <c r="H55" s="858">
        <f t="shared" si="9"/>
        <v>1.7</v>
      </c>
      <c r="I55" s="840">
        <v>9</v>
      </c>
      <c r="J55" s="858">
        <f t="shared" si="10"/>
        <v>1.9</v>
      </c>
      <c r="K55" s="841">
        <v>2</v>
      </c>
      <c r="L55" s="858">
        <f t="shared" si="11"/>
        <v>0.4</v>
      </c>
      <c r="M55" s="819"/>
    </row>
    <row r="56" spans="1:13">
      <c r="A56" s="838" t="s">
        <v>460</v>
      </c>
      <c r="B56" s="820">
        <f t="shared" si="6"/>
        <v>3</v>
      </c>
      <c r="C56" s="839">
        <v>2</v>
      </c>
      <c r="D56" s="858">
        <f t="shared" si="7"/>
        <v>0.4</v>
      </c>
      <c r="E56" s="840">
        <v>0</v>
      </c>
      <c r="F56" s="858">
        <f t="shared" si="8"/>
        <v>0</v>
      </c>
      <c r="G56" s="841">
        <v>1</v>
      </c>
      <c r="H56" s="858">
        <f t="shared" si="9"/>
        <v>0.2</v>
      </c>
      <c r="I56" s="840">
        <v>0</v>
      </c>
      <c r="J56" s="858">
        <f t="shared" si="10"/>
        <v>0</v>
      </c>
      <c r="K56" s="841">
        <v>0</v>
      </c>
      <c r="L56" s="858">
        <f t="shared" si="11"/>
        <v>0</v>
      </c>
      <c r="M56" s="819"/>
    </row>
    <row r="57" spans="1:13">
      <c r="A57" s="827" t="s">
        <v>461</v>
      </c>
      <c r="B57" s="820">
        <f t="shared" si="6"/>
        <v>28</v>
      </c>
      <c r="C57" s="839">
        <v>18</v>
      </c>
      <c r="D57" s="858">
        <f t="shared" si="7"/>
        <v>3.9</v>
      </c>
      <c r="E57" s="840">
        <v>10</v>
      </c>
      <c r="F57" s="858">
        <f t="shared" si="8"/>
        <v>2.1</v>
      </c>
      <c r="G57" s="841">
        <v>0</v>
      </c>
      <c r="H57" s="858">
        <f t="shared" si="9"/>
        <v>0</v>
      </c>
      <c r="I57" s="840">
        <v>0</v>
      </c>
      <c r="J57" s="858">
        <f t="shared" si="10"/>
        <v>0</v>
      </c>
      <c r="K57" s="841">
        <v>0</v>
      </c>
      <c r="L57" s="858">
        <f t="shared" si="11"/>
        <v>0</v>
      </c>
      <c r="M57" s="819"/>
    </row>
    <row r="58" spans="1:13">
      <c r="A58" s="842" t="s">
        <v>458</v>
      </c>
      <c r="B58" s="820">
        <f t="shared" si="6"/>
        <v>137</v>
      </c>
      <c r="C58" s="821">
        <f>SUM(C55:C57)</f>
        <v>75</v>
      </c>
      <c r="D58" s="801">
        <f t="shared" si="7"/>
        <v>16.100000000000001</v>
      </c>
      <c r="E58" s="822">
        <f>SUM(E55:E57)</f>
        <v>42</v>
      </c>
      <c r="F58" s="801">
        <f t="shared" si="8"/>
        <v>9</v>
      </c>
      <c r="G58" s="823">
        <f>SUM(G55:G57)</f>
        <v>9</v>
      </c>
      <c r="H58" s="801">
        <f t="shared" si="9"/>
        <v>1.9</v>
      </c>
      <c r="I58" s="822">
        <f>SUM(I55:I57)</f>
        <v>9</v>
      </c>
      <c r="J58" s="801">
        <f t="shared" si="10"/>
        <v>1.9</v>
      </c>
      <c r="K58" s="823">
        <f>SUM(K55:K57)</f>
        <v>2</v>
      </c>
      <c r="L58" s="801">
        <f t="shared" si="11"/>
        <v>0.4</v>
      </c>
      <c r="M58" s="819"/>
    </row>
    <row r="59" spans="1:13">
      <c r="A59" s="842" t="s">
        <v>105</v>
      </c>
      <c r="B59" s="820">
        <f t="shared" si="6"/>
        <v>41</v>
      </c>
      <c r="C59" s="821">
        <v>23</v>
      </c>
      <c r="D59" s="801">
        <f t="shared" si="7"/>
        <v>4.9000000000000004</v>
      </c>
      <c r="E59" s="822">
        <v>16</v>
      </c>
      <c r="F59" s="801">
        <f t="shared" si="8"/>
        <v>3.4</v>
      </c>
      <c r="G59" s="823">
        <v>1</v>
      </c>
      <c r="H59" s="801">
        <f t="shared" si="9"/>
        <v>0.2</v>
      </c>
      <c r="I59" s="822">
        <v>1</v>
      </c>
      <c r="J59" s="801">
        <f t="shared" si="10"/>
        <v>0.2</v>
      </c>
      <c r="K59" s="823">
        <v>0</v>
      </c>
      <c r="L59" s="801">
        <f t="shared" si="11"/>
        <v>0</v>
      </c>
      <c r="M59" s="819"/>
    </row>
    <row r="60" spans="1:13">
      <c r="A60" s="842" t="s">
        <v>220</v>
      </c>
      <c r="B60" s="820">
        <f t="shared" si="6"/>
        <v>206</v>
      </c>
      <c r="C60" s="821">
        <v>115</v>
      </c>
      <c r="D60" s="801">
        <f t="shared" si="7"/>
        <v>24.7</v>
      </c>
      <c r="E60" s="822">
        <v>59</v>
      </c>
      <c r="F60" s="801">
        <f t="shared" si="8"/>
        <v>12.7</v>
      </c>
      <c r="G60" s="823">
        <v>20</v>
      </c>
      <c r="H60" s="801">
        <f t="shared" si="9"/>
        <v>4.3</v>
      </c>
      <c r="I60" s="822">
        <v>6</v>
      </c>
      <c r="J60" s="801">
        <f t="shared" si="10"/>
        <v>1.3</v>
      </c>
      <c r="K60" s="823">
        <v>6</v>
      </c>
      <c r="L60" s="801">
        <f t="shared" si="11"/>
        <v>1.3</v>
      </c>
      <c r="M60" s="819"/>
    </row>
    <row r="61" spans="1:13" s="436" customFormat="1" ht="30">
      <c r="A61" s="843" t="s">
        <v>450</v>
      </c>
      <c r="B61" s="820">
        <f t="shared" si="6"/>
        <v>1</v>
      </c>
      <c r="C61" s="837">
        <v>1</v>
      </c>
      <c r="D61" s="801">
        <f t="shared" si="7"/>
        <v>0.2</v>
      </c>
      <c r="E61" s="844">
        <v>0</v>
      </c>
      <c r="F61" s="801">
        <f t="shared" si="8"/>
        <v>0</v>
      </c>
      <c r="G61" s="845">
        <v>0</v>
      </c>
      <c r="H61" s="801">
        <f t="shared" si="9"/>
        <v>0</v>
      </c>
      <c r="I61" s="844">
        <v>0</v>
      </c>
      <c r="J61" s="801">
        <f t="shared" si="10"/>
        <v>0</v>
      </c>
      <c r="K61" s="845">
        <v>0</v>
      </c>
      <c r="L61" s="801">
        <f t="shared" si="11"/>
        <v>0</v>
      </c>
      <c r="M61" s="835"/>
    </row>
    <row r="62" spans="1:13">
      <c r="A62" s="842" t="s">
        <v>196</v>
      </c>
      <c r="B62" s="820">
        <f t="shared" si="6"/>
        <v>1</v>
      </c>
      <c r="C62" s="821">
        <v>0</v>
      </c>
      <c r="D62" s="801">
        <f t="shared" si="7"/>
        <v>0</v>
      </c>
      <c r="E62" s="822">
        <v>1</v>
      </c>
      <c r="F62" s="801">
        <f t="shared" si="8"/>
        <v>0.2</v>
      </c>
      <c r="G62" s="823">
        <v>0</v>
      </c>
      <c r="H62" s="801">
        <f t="shared" si="9"/>
        <v>0</v>
      </c>
      <c r="I62" s="822">
        <v>0</v>
      </c>
      <c r="J62" s="801">
        <f t="shared" si="10"/>
        <v>0</v>
      </c>
      <c r="K62" s="823">
        <v>0</v>
      </c>
      <c r="L62" s="801">
        <f t="shared" si="11"/>
        <v>0</v>
      </c>
      <c r="M62" s="819"/>
    </row>
    <row r="63" spans="1:13" ht="15.75">
      <c r="A63" s="799"/>
      <c r="D63" s="801"/>
      <c r="E63" s="442"/>
      <c r="F63" s="801"/>
      <c r="H63" s="801"/>
      <c r="J63" s="801"/>
      <c r="L63" s="801"/>
      <c r="M63" s="819"/>
    </row>
    <row r="64" spans="1:13" ht="15.75">
      <c r="A64" s="799" t="s">
        <v>180</v>
      </c>
      <c r="D64" s="801"/>
      <c r="E64" s="442"/>
      <c r="F64" s="801"/>
      <c r="H64" s="801"/>
      <c r="J64" s="801"/>
      <c r="L64" s="801"/>
      <c r="M64" s="819"/>
    </row>
    <row r="65" spans="1:13">
      <c r="A65" s="61" t="s">
        <v>113</v>
      </c>
      <c r="B65" s="820">
        <f>C65+E65+G65+I65+K65</f>
        <v>22</v>
      </c>
      <c r="C65" s="862">
        <v>15</v>
      </c>
      <c r="D65" s="801">
        <f>C65/$B$44%</f>
        <v>3.2</v>
      </c>
      <c r="E65" s="863">
        <v>7</v>
      </c>
      <c r="F65" s="801">
        <f>E65/$B$44%</f>
        <v>1.5</v>
      </c>
      <c r="G65" s="864">
        <v>0</v>
      </c>
      <c r="H65" s="801">
        <f>G65/$B$44%</f>
        <v>0</v>
      </c>
      <c r="I65" s="863">
        <v>0</v>
      </c>
      <c r="J65" s="801">
        <f>I65/$B$44%</f>
        <v>0</v>
      </c>
      <c r="K65" s="864">
        <v>0</v>
      </c>
      <c r="L65" s="801">
        <f>K65/$B$44%</f>
        <v>0</v>
      </c>
      <c r="M65" s="819"/>
    </row>
    <row r="66" spans="1:13">
      <c r="A66" s="61" t="s">
        <v>453</v>
      </c>
      <c r="B66" s="820">
        <f>C66+E66+G66+I66+K66</f>
        <v>143</v>
      </c>
      <c r="C66" s="865">
        <v>75</v>
      </c>
      <c r="D66" s="801">
        <f>C66/$B$44%</f>
        <v>16.100000000000001</v>
      </c>
      <c r="E66" s="866">
        <v>46</v>
      </c>
      <c r="F66" s="801">
        <f>E66/$B$44%</f>
        <v>9.9</v>
      </c>
      <c r="G66" s="867">
        <v>10</v>
      </c>
      <c r="H66" s="801">
        <f>G66/$B$44%</f>
        <v>2.1</v>
      </c>
      <c r="I66" s="866">
        <v>8</v>
      </c>
      <c r="J66" s="801">
        <f>I66/$B$44%</f>
        <v>1.7</v>
      </c>
      <c r="K66" s="867">
        <v>4</v>
      </c>
      <c r="L66" s="801">
        <f>K66/$B$44%</f>
        <v>0.9</v>
      </c>
      <c r="M66" s="819"/>
    </row>
    <row r="67" spans="1:13">
      <c r="A67" s="61" t="s">
        <v>454</v>
      </c>
      <c r="B67" s="820">
        <f>C67+E67+G67+I67+K67</f>
        <v>278</v>
      </c>
      <c r="C67" s="865">
        <v>158</v>
      </c>
      <c r="D67" s="801">
        <f>C67/$B$44%</f>
        <v>33.9</v>
      </c>
      <c r="E67" s="866">
        <v>82</v>
      </c>
      <c r="F67" s="801">
        <f>E67/$B$44%</f>
        <v>17.600000000000001</v>
      </c>
      <c r="G67" s="867">
        <v>21</v>
      </c>
      <c r="H67" s="801">
        <f>G67/$B$44%</f>
        <v>4.5</v>
      </c>
      <c r="I67" s="866">
        <v>9</v>
      </c>
      <c r="J67" s="801">
        <f>I67/$B$44%</f>
        <v>1.9</v>
      </c>
      <c r="K67" s="867">
        <v>8</v>
      </c>
      <c r="L67" s="801">
        <f>K67/$B$44%</f>
        <v>1.7</v>
      </c>
      <c r="M67" s="819"/>
    </row>
    <row r="68" spans="1:13">
      <c r="E68" s="803"/>
      <c r="M68" s="842"/>
    </row>
    <row r="69" spans="1:13">
      <c r="M69" s="842"/>
    </row>
    <row r="70" spans="1:13">
      <c r="A70" s="61" t="s">
        <v>436</v>
      </c>
      <c r="B70" s="853">
        <v>3.5999999999999997E-2</v>
      </c>
      <c r="D70" s="801"/>
    </row>
    <row r="71" spans="1:13">
      <c r="A71" s="61" t="s">
        <v>405</v>
      </c>
      <c r="B71" s="853">
        <v>6.0000000000000001E-3</v>
      </c>
      <c r="D71" s="801"/>
    </row>
    <row r="72" spans="1:13">
      <c r="A72" s="61" t="s">
        <v>435</v>
      </c>
      <c r="B72" s="853">
        <v>9.2999999999999999E-2</v>
      </c>
      <c r="D72" s="801"/>
    </row>
    <row r="73" spans="1:13">
      <c r="A73" s="423"/>
      <c r="B73" s="438"/>
      <c r="C73" s="438"/>
      <c r="D73" s="855"/>
      <c r="E73" s="438"/>
      <c r="F73" s="855"/>
      <c r="G73" s="439"/>
      <c r="H73" s="855"/>
      <c r="I73" s="439"/>
      <c r="J73" s="855"/>
      <c r="K73" s="439"/>
      <c r="L73" s="855"/>
      <c r="M73" s="423"/>
    </row>
    <row r="75" spans="1:13" ht="15.75">
      <c r="A75" s="799" t="s">
        <v>688</v>
      </c>
    </row>
    <row r="77" spans="1:13" ht="31.5">
      <c r="A77" s="808"/>
      <c r="B77" s="809"/>
      <c r="C77" s="809"/>
      <c r="D77" s="427" t="s">
        <v>200</v>
      </c>
      <c r="E77" s="868"/>
      <c r="F77" s="427" t="s">
        <v>201</v>
      </c>
      <c r="G77" s="869"/>
      <c r="H77" s="810" t="s">
        <v>387</v>
      </c>
      <c r="I77" s="869"/>
      <c r="J77" s="427" t="s">
        <v>202</v>
      </c>
      <c r="K77" s="869"/>
      <c r="L77" s="427" t="s">
        <v>203</v>
      </c>
      <c r="M77" s="811"/>
    </row>
    <row r="78" spans="1:13" ht="31.5">
      <c r="A78" s="812"/>
      <c r="B78" s="813" t="s">
        <v>109</v>
      </c>
      <c r="C78" s="813" t="s">
        <v>410</v>
      </c>
      <c r="D78" s="813" t="s">
        <v>401</v>
      </c>
      <c r="E78" s="813" t="s">
        <v>410</v>
      </c>
      <c r="F78" s="813" t="s">
        <v>401</v>
      </c>
      <c r="G78" s="813" t="s">
        <v>410</v>
      </c>
      <c r="H78" s="813" t="s">
        <v>401</v>
      </c>
      <c r="I78" s="813" t="s">
        <v>410</v>
      </c>
      <c r="J78" s="813" t="s">
        <v>401</v>
      </c>
      <c r="K78" s="813" t="s">
        <v>410</v>
      </c>
      <c r="L78" s="813" t="s">
        <v>401</v>
      </c>
      <c r="M78" s="814"/>
    </row>
    <row r="79" spans="1:13" ht="15.75">
      <c r="A79" s="815" t="s">
        <v>114</v>
      </c>
      <c r="B79" s="816">
        <v>466</v>
      </c>
      <c r="C79" s="816">
        <v>259</v>
      </c>
      <c r="D79" s="817">
        <v>55.6</v>
      </c>
      <c r="E79" s="818">
        <v>148</v>
      </c>
      <c r="F79" s="817">
        <v>31.8</v>
      </c>
      <c r="G79" s="818">
        <v>15</v>
      </c>
      <c r="H79" s="817">
        <v>3.2</v>
      </c>
      <c r="I79" s="818">
        <v>14</v>
      </c>
      <c r="J79" s="817">
        <v>3</v>
      </c>
      <c r="K79" s="818">
        <v>7</v>
      </c>
      <c r="L79" s="817">
        <v>1.5</v>
      </c>
      <c r="M79" s="819"/>
    </row>
    <row r="80" spans="1:13">
      <c r="D80" s="801"/>
      <c r="E80" s="442"/>
      <c r="F80" s="801"/>
      <c r="H80" s="801"/>
      <c r="J80" s="801"/>
      <c r="L80" s="801"/>
      <c r="M80" s="819"/>
    </row>
    <row r="81" spans="1:13" ht="15.75">
      <c r="A81" s="799" t="s">
        <v>155</v>
      </c>
      <c r="D81" s="801"/>
      <c r="E81" s="442"/>
      <c r="F81" s="801"/>
      <c r="H81" s="801"/>
      <c r="J81" s="801"/>
      <c r="L81" s="801"/>
      <c r="M81" s="819"/>
    </row>
    <row r="82" spans="1:13">
      <c r="A82" s="61" t="s">
        <v>563</v>
      </c>
      <c r="B82" s="820">
        <f>C82+E82+G82+I82+K82</f>
        <v>81</v>
      </c>
      <c r="C82" s="821">
        <v>44</v>
      </c>
      <c r="D82" s="801">
        <f>C82/$B$79%</f>
        <v>9.4</v>
      </c>
      <c r="E82" s="822">
        <v>30</v>
      </c>
      <c r="F82" s="801">
        <f>E82/$B$79%</f>
        <v>6.4</v>
      </c>
      <c r="G82" s="823">
        <v>3</v>
      </c>
      <c r="H82" s="801">
        <f>G82/$B$79%</f>
        <v>0.6</v>
      </c>
      <c r="I82" s="822">
        <v>3</v>
      </c>
      <c r="J82" s="801">
        <f>I82/$B$79%</f>
        <v>0.6</v>
      </c>
      <c r="K82" s="823">
        <v>1</v>
      </c>
      <c r="L82" s="801">
        <f>K82/$B$79%</f>
        <v>0.2</v>
      </c>
      <c r="M82" s="819"/>
    </row>
    <row r="83" spans="1:13">
      <c r="A83" s="61" t="s">
        <v>106</v>
      </c>
      <c r="B83" s="820">
        <f>C83+E83+G83+I83+K83</f>
        <v>141</v>
      </c>
      <c r="C83" s="824">
        <v>81</v>
      </c>
      <c r="D83" s="801">
        <f>C83/$B$79%</f>
        <v>17.399999999999999</v>
      </c>
      <c r="E83" s="825">
        <v>47</v>
      </c>
      <c r="F83" s="801">
        <f>E83/$B$79%</f>
        <v>10.1</v>
      </c>
      <c r="G83" s="826">
        <v>5</v>
      </c>
      <c r="H83" s="801">
        <f>G83/$B$79%</f>
        <v>1.1000000000000001</v>
      </c>
      <c r="I83" s="825">
        <v>5</v>
      </c>
      <c r="J83" s="801">
        <f>I83/$B$79%</f>
        <v>1.1000000000000001</v>
      </c>
      <c r="K83" s="826">
        <v>3</v>
      </c>
      <c r="L83" s="801">
        <f>K83/$B$79%</f>
        <v>0.6</v>
      </c>
      <c r="M83" s="819"/>
    </row>
    <row r="84" spans="1:13">
      <c r="A84" s="61" t="s">
        <v>157</v>
      </c>
      <c r="B84" s="820">
        <f>C84+E84+G84+I84+K84</f>
        <v>221</v>
      </c>
      <c r="C84" s="821">
        <v>134</v>
      </c>
      <c r="D84" s="801">
        <f>C84/$B$79%</f>
        <v>28.8</v>
      </c>
      <c r="E84" s="822">
        <v>71</v>
      </c>
      <c r="F84" s="801">
        <f>E84/$B$79%</f>
        <v>15.2</v>
      </c>
      <c r="G84" s="823">
        <v>7</v>
      </c>
      <c r="H84" s="801">
        <f>G84/$B$79%</f>
        <v>1.5</v>
      </c>
      <c r="I84" s="822">
        <v>6</v>
      </c>
      <c r="J84" s="801">
        <f>I84/$B$79%</f>
        <v>1.3</v>
      </c>
      <c r="K84" s="823">
        <v>3</v>
      </c>
      <c r="L84" s="801">
        <f>K84/$B$79%</f>
        <v>0.6</v>
      </c>
      <c r="M84" s="819"/>
    </row>
    <row r="85" spans="1:13">
      <c r="B85" s="820"/>
      <c r="C85" s="820"/>
      <c r="D85" s="801"/>
      <c r="E85" s="442"/>
      <c r="F85" s="801"/>
      <c r="H85" s="801"/>
      <c r="J85" s="801"/>
      <c r="L85" s="801"/>
      <c r="M85" s="819"/>
    </row>
    <row r="86" spans="1:13" ht="15.75">
      <c r="A86" s="799" t="s">
        <v>167</v>
      </c>
      <c r="B86" s="820"/>
      <c r="C86" s="820"/>
      <c r="D86" s="801"/>
      <c r="E86" s="442"/>
      <c r="F86" s="801"/>
      <c r="H86" s="801"/>
      <c r="J86" s="801"/>
      <c r="L86" s="801"/>
      <c r="M86" s="819"/>
    </row>
    <row r="87" spans="1:13">
      <c r="A87" s="827" t="s">
        <v>455</v>
      </c>
      <c r="B87" s="820">
        <f t="shared" ref="B87:B97" si="12">C87+E87+G87+I87+K87</f>
        <v>56</v>
      </c>
      <c r="C87" s="828">
        <v>34</v>
      </c>
      <c r="D87" s="858">
        <f t="shared" ref="D87:D97" si="13">C87/$B$79%</f>
        <v>7.3</v>
      </c>
      <c r="E87" s="870">
        <v>16</v>
      </c>
      <c r="F87" s="858">
        <f t="shared" ref="F87:F97" si="14">E87/$B$79%</f>
        <v>3.4</v>
      </c>
      <c r="G87" s="830">
        <v>1</v>
      </c>
      <c r="H87" s="858">
        <f t="shared" ref="H87:H97" si="15">G87/$B$79%</f>
        <v>0.2</v>
      </c>
      <c r="I87" s="870">
        <v>2</v>
      </c>
      <c r="J87" s="858">
        <f t="shared" ref="J87:J96" si="16">I87/$B$79%</f>
        <v>0.4</v>
      </c>
      <c r="K87" s="830">
        <v>3</v>
      </c>
      <c r="L87" s="858">
        <f t="shared" ref="L87:L96" si="17">K87/$B$79%</f>
        <v>0.6</v>
      </c>
      <c r="M87" s="819"/>
    </row>
    <row r="88" spans="1:13" s="436" customFormat="1" ht="45">
      <c r="A88" s="832" t="s">
        <v>543</v>
      </c>
      <c r="B88" s="800">
        <f t="shared" si="12"/>
        <v>3</v>
      </c>
      <c r="C88" s="833">
        <v>1</v>
      </c>
      <c r="D88" s="858">
        <f t="shared" si="13"/>
        <v>0.2</v>
      </c>
      <c r="E88" s="861">
        <v>1</v>
      </c>
      <c r="F88" s="858">
        <f t="shared" si="14"/>
        <v>0.2</v>
      </c>
      <c r="G88" s="834">
        <v>0</v>
      </c>
      <c r="H88" s="858">
        <f t="shared" si="15"/>
        <v>0</v>
      </c>
      <c r="I88" s="861">
        <v>0</v>
      </c>
      <c r="J88" s="858">
        <f t="shared" si="16"/>
        <v>0</v>
      </c>
      <c r="K88" s="834">
        <v>1</v>
      </c>
      <c r="L88" s="858">
        <f t="shared" si="17"/>
        <v>0.2</v>
      </c>
      <c r="M88" s="835"/>
    </row>
    <row r="89" spans="1:13">
      <c r="A89" s="836" t="s">
        <v>457</v>
      </c>
      <c r="B89" s="820">
        <f t="shared" si="12"/>
        <v>59</v>
      </c>
      <c r="C89" s="837">
        <f>SUM(C87:C88)</f>
        <v>35</v>
      </c>
      <c r="D89" s="801">
        <f t="shared" si="13"/>
        <v>7.5</v>
      </c>
      <c r="E89" s="844">
        <f>SUM(E87:E88)</f>
        <v>17</v>
      </c>
      <c r="F89" s="801">
        <f t="shared" si="14"/>
        <v>3.6</v>
      </c>
      <c r="G89" s="845">
        <f>SUM(G87:G88)</f>
        <v>1</v>
      </c>
      <c r="H89" s="801">
        <f t="shared" si="15"/>
        <v>0.2</v>
      </c>
      <c r="I89" s="844">
        <f>SUM(I87:I88)</f>
        <v>2</v>
      </c>
      <c r="J89" s="801">
        <f t="shared" si="16"/>
        <v>0.4</v>
      </c>
      <c r="K89" s="845">
        <f>SUM(K87:K88)</f>
        <v>4</v>
      </c>
      <c r="L89" s="801">
        <f t="shared" si="17"/>
        <v>0.9</v>
      </c>
      <c r="M89" s="819"/>
    </row>
    <row r="90" spans="1:13">
      <c r="A90" s="838" t="s">
        <v>459</v>
      </c>
      <c r="B90" s="820">
        <f t="shared" si="12"/>
        <v>106</v>
      </c>
      <c r="C90" s="833">
        <v>54</v>
      </c>
      <c r="D90" s="858">
        <f t="shared" si="13"/>
        <v>11.6</v>
      </c>
      <c r="E90" s="861">
        <v>38</v>
      </c>
      <c r="F90" s="858">
        <f t="shared" si="14"/>
        <v>8.1999999999999993</v>
      </c>
      <c r="G90" s="834">
        <v>6</v>
      </c>
      <c r="H90" s="858">
        <f t="shared" si="15"/>
        <v>1.3</v>
      </c>
      <c r="I90" s="861">
        <v>6</v>
      </c>
      <c r="J90" s="858">
        <f t="shared" si="16"/>
        <v>1.3</v>
      </c>
      <c r="K90" s="834">
        <v>2</v>
      </c>
      <c r="L90" s="858">
        <f t="shared" si="17"/>
        <v>0.4</v>
      </c>
      <c r="M90" s="846"/>
    </row>
    <row r="91" spans="1:13">
      <c r="A91" s="838" t="s">
        <v>460</v>
      </c>
      <c r="B91" s="820">
        <f t="shared" si="12"/>
        <v>3</v>
      </c>
      <c r="C91" s="833">
        <v>2</v>
      </c>
      <c r="D91" s="858">
        <f t="shared" si="13"/>
        <v>0.4</v>
      </c>
      <c r="E91" s="861">
        <v>0</v>
      </c>
      <c r="F91" s="858">
        <f t="shared" si="14"/>
        <v>0</v>
      </c>
      <c r="G91" s="834">
        <v>1</v>
      </c>
      <c r="H91" s="858">
        <f t="shared" si="15"/>
        <v>0.2</v>
      </c>
      <c r="I91" s="861">
        <v>0</v>
      </c>
      <c r="J91" s="858">
        <f t="shared" si="16"/>
        <v>0</v>
      </c>
      <c r="K91" s="834">
        <v>0</v>
      </c>
      <c r="L91" s="858">
        <f t="shared" si="17"/>
        <v>0</v>
      </c>
      <c r="M91" s="846"/>
    </row>
    <row r="92" spans="1:13">
      <c r="A92" s="827" t="s">
        <v>461</v>
      </c>
      <c r="B92" s="820">
        <f t="shared" si="12"/>
        <v>28</v>
      </c>
      <c r="C92" s="833">
        <v>16</v>
      </c>
      <c r="D92" s="858">
        <f t="shared" si="13"/>
        <v>3.4</v>
      </c>
      <c r="E92" s="861">
        <v>11</v>
      </c>
      <c r="F92" s="858">
        <f t="shared" si="14"/>
        <v>2.4</v>
      </c>
      <c r="G92" s="834">
        <v>1</v>
      </c>
      <c r="H92" s="858">
        <f t="shared" si="15"/>
        <v>0.2</v>
      </c>
      <c r="I92" s="861">
        <v>0</v>
      </c>
      <c r="J92" s="858">
        <f t="shared" si="16"/>
        <v>0</v>
      </c>
      <c r="K92" s="834">
        <v>0</v>
      </c>
      <c r="L92" s="858">
        <f t="shared" si="17"/>
        <v>0</v>
      </c>
      <c r="M92" s="846"/>
    </row>
    <row r="93" spans="1:13">
      <c r="A93" s="842" t="s">
        <v>458</v>
      </c>
      <c r="B93" s="820">
        <f t="shared" si="12"/>
        <v>137</v>
      </c>
      <c r="C93" s="837">
        <f>SUM(C90:C92)</f>
        <v>72</v>
      </c>
      <c r="D93" s="801">
        <f t="shared" si="13"/>
        <v>15.5</v>
      </c>
      <c r="E93" s="844">
        <f>SUM(E90:E92)</f>
        <v>49</v>
      </c>
      <c r="F93" s="801">
        <f t="shared" si="14"/>
        <v>10.5</v>
      </c>
      <c r="G93" s="845">
        <f>SUM(G90:G92)</f>
        <v>8</v>
      </c>
      <c r="H93" s="801">
        <f t="shared" si="15"/>
        <v>1.7</v>
      </c>
      <c r="I93" s="844">
        <f>SUM(I90:I92)</f>
        <v>6</v>
      </c>
      <c r="J93" s="801">
        <f t="shared" si="16"/>
        <v>1.3</v>
      </c>
      <c r="K93" s="845">
        <f>SUM(K90:K92)</f>
        <v>2</v>
      </c>
      <c r="L93" s="801">
        <f t="shared" si="17"/>
        <v>0.4</v>
      </c>
      <c r="M93" s="846"/>
    </row>
    <row r="94" spans="1:13">
      <c r="A94" s="842" t="s">
        <v>105</v>
      </c>
      <c r="B94" s="820">
        <f t="shared" si="12"/>
        <v>41</v>
      </c>
      <c r="C94" s="837">
        <v>25</v>
      </c>
      <c r="D94" s="801">
        <f t="shared" si="13"/>
        <v>5.4</v>
      </c>
      <c r="E94" s="844">
        <v>15</v>
      </c>
      <c r="F94" s="801">
        <f t="shared" si="14"/>
        <v>3.2</v>
      </c>
      <c r="G94" s="845">
        <v>0</v>
      </c>
      <c r="H94" s="801">
        <f t="shared" si="15"/>
        <v>0</v>
      </c>
      <c r="I94" s="844">
        <v>1</v>
      </c>
      <c r="J94" s="801">
        <f t="shared" si="16"/>
        <v>0.2</v>
      </c>
      <c r="K94" s="845">
        <v>0</v>
      </c>
      <c r="L94" s="801">
        <f t="shared" si="17"/>
        <v>0</v>
      </c>
      <c r="M94" s="846"/>
    </row>
    <row r="95" spans="1:13">
      <c r="A95" s="842" t="s">
        <v>220</v>
      </c>
      <c r="B95" s="820">
        <f t="shared" si="12"/>
        <v>202</v>
      </c>
      <c r="C95" s="837">
        <v>124</v>
      </c>
      <c r="D95" s="801">
        <f t="shared" si="13"/>
        <v>26.6</v>
      </c>
      <c r="E95" s="844">
        <v>66</v>
      </c>
      <c r="F95" s="801">
        <f t="shared" si="14"/>
        <v>14.2</v>
      </c>
      <c r="G95" s="845">
        <v>6</v>
      </c>
      <c r="H95" s="801">
        <f t="shared" si="15"/>
        <v>1.3</v>
      </c>
      <c r="I95" s="844">
        <v>5</v>
      </c>
      <c r="J95" s="801">
        <f t="shared" si="16"/>
        <v>1.1000000000000001</v>
      </c>
      <c r="K95" s="845">
        <v>1</v>
      </c>
      <c r="L95" s="801">
        <f t="shared" si="17"/>
        <v>0.2</v>
      </c>
      <c r="M95" s="846"/>
    </row>
    <row r="96" spans="1:13" s="436" customFormat="1" ht="30">
      <c r="A96" s="843" t="s">
        <v>450</v>
      </c>
      <c r="B96" s="800">
        <f t="shared" si="12"/>
        <v>1</v>
      </c>
      <c r="C96" s="837">
        <v>1</v>
      </c>
      <c r="D96" s="801">
        <f t="shared" si="13"/>
        <v>0.2</v>
      </c>
      <c r="E96" s="844">
        <v>0</v>
      </c>
      <c r="F96" s="801">
        <f t="shared" si="14"/>
        <v>0</v>
      </c>
      <c r="G96" s="845">
        <v>0</v>
      </c>
      <c r="H96" s="801">
        <f t="shared" si="15"/>
        <v>0</v>
      </c>
      <c r="I96" s="844">
        <v>0</v>
      </c>
      <c r="J96" s="801">
        <f t="shared" si="16"/>
        <v>0</v>
      </c>
      <c r="K96" s="845">
        <v>0</v>
      </c>
      <c r="L96" s="801">
        <f t="shared" si="17"/>
        <v>0</v>
      </c>
      <c r="M96" s="858"/>
    </row>
    <row r="97" spans="1:13">
      <c r="A97" s="842" t="s">
        <v>196</v>
      </c>
      <c r="B97" s="820">
        <f t="shared" si="12"/>
        <v>1</v>
      </c>
      <c r="C97" s="837">
        <v>0</v>
      </c>
      <c r="D97" s="801">
        <f t="shared" si="13"/>
        <v>0</v>
      </c>
      <c r="E97" s="844">
        <v>1</v>
      </c>
      <c r="F97" s="801">
        <f t="shared" si="14"/>
        <v>0.2</v>
      </c>
      <c r="G97" s="845">
        <v>0</v>
      </c>
      <c r="H97" s="801">
        <f t="shared" si="15"/>
        <v>0</v>
      </c>
      <c r="I97" s="844">
        <v>0</v>
      </c>
      <c r="J97" s="801"/>
      <c r="K97" s="845">
        <v>0</v>
      </c>
      <c r="L97" s="801"/>
      <c r="M97" s="819"/>
    </row>
    <row r="98" spans="1:13" ht="15.75">
      <c r="A98" s="799"/>
      <c r="C98" s="803"/>
      <c r="D98" s="801"/>
      <c r="E98" s="801"/>
      <c r="F98" s="801"/>
      <c r="G98" s="802"/>
      <c r="H98" s="801"/>
      <c r="I98" s="802"/>
      <c r="J98" s="801"/>
      <c r="K98" s="802"/>
      <c r="L98" s="801"/>
      <c r="M98" s="819"/>
    </row>
    <row r="99" spans="1:13" ht="15.75">
      <c r="A99" s="799" t="s">
        <v>180</v>
      </c>
      <c r="C99" s="803"/>
      <c r="D99" s="801"/>
      <c r="E99" s="801"/>
      <c r="F99" s="801"/>
      <c r="G99" s="802"/>
      <c r="H99" s="801"/>
      <c r="I99" s="802"/>
      <c r="J99" s="801"/>
      <c r="K99" s="802"/>
      <c r="L99" s="801"/>
      <c r="M99" s="819"/>
    </row>
    <row r="100" spans="1:13">
      <c r="A100" s="61" t="s">
        <v>113</v>
      </c>
      <c r="B100" s="820">
        <f>C100+E100+G100+I100+K100</f>
        <v>23</v>
      </c>
      <c r="C100" s="862">
        <v>18</v>
      </c>
      <c r="D100" s="801">
        <f>C100/$B$79%</f>
        <v>3.9</v>
      </c>
      <c r="E100" s="863">
        <v>5</v>
      </c>
      <c r="F100" s="801">
        <f>E100/$B$79%</f>
        <v>1.1000000000000001</v>
      </c>
      <c r="G100" s="864">
        <v>0</v>
      </c>
      <c r="H100" s="801">
        <f>G100/$B$79%</f>
        <v>0</v>
      </c>
      <c r="I100" s="863">
        <v>0</v>
      </c>
      <c r="J100" s="801">
        <f>I100/$B$79%</f>
        <v>0</v>
      </c>
      <c r="K100" s="864">
        <v>0</v>
      </c>
      <c r="L100" s="801">
        <f>K100/$B$79%</f>
        <v>0</v>
      </c>
      <c r="M100" s="819"/>
    </row>
    <row r="101" spans="1:13">
      <c r="A101" s="61" t="s">
        <v>453</v>
      </c>
      <c r="B101" s="820">
        <f>C101+E101+G101+I101+K101</f>
        <v>140</v>
      </c>
      <c r="C101" s="865">
        <v>75</v>
      </c>
      <c r="D101" s="801">
        <f>C101/$B$79%</f>
        <v>16.100000000000001</v>
      </c>
      <c r="E101" s="866">
        <v>49</v>
      </c>
      <c r="F101" s="801">
        <f>E101/$B$79%</f>
        <v>10.5</v>
      </c>
      <c r="G101" s="867">
        <v>6</v>
      </c>
      <c r="H101" s="801">
        <f>G101/$B$79%</f>
        <v>1.3</v>
      </c>
      <c r="I101" s="866">
        <v>7</v>
      </c>
      <c r="J101" s="801">
        <f>I101/$B$79%</f>
        <v>1.5</v>
      </c>
      <c r="K101" s="867">
        <v>3</v>
      </c>
      <c r="L101" s="801">
        <f>K101/$B$79%</f>
        <v>0.6</v>
      </c>
      <c r="M101" s="819"/>
    </row>
    <row r="102" spans="1:13">
      <c r="A102" s="61" t="s">
        <v>454</v>
      </c>
      <c r="B102" s="820">
        <f>C102+E102+G102+I102+K102</f>
        <v>277</v>
      </c>
      <c r="C102" s="865">
        <v>164</v>
      </c>
      <c r="D102" s="801">
        <f>C102/$B$79%</f>
        <v>35.200000000000003</v>
      </c>
      <c r="E102" s="866">
        <v>93</v>
      </c>
      <c r="F102" s="801">
        <f>E102/$B$79%</f>
        <v>20</v>
      </c>
      <c r="G102" s="867">
        <v>9</v>
      </c>
      <c r="H102" s="801">
        <f>G102/$B$79%</f>
        <v>1.9</v>
      </c>
      <c r="I102" s="866">
        <v>7</v>
      </c>
      <c r="J102" s="801">
        <f>I102/$B$79%</f>
        <v>1.5</v>
      </c>
      <c r="K102" s="867">
        <v>4</v>
      </c>
      <c r="L102" s="801">
        <f>K102/$B$79%</f>
        <v>0.9</v>
      </c>
      <c r="M102" s="819"/>
    </row>
    <row r="103" spans="1:13">
      <c r="M103" s="842"/>
    </row>
    <row r="104" spans="1:13">
      <c r="M104" s="842"/>
    </row>
    <row r="105" spans="1:13">
      <c r="A105" s="61" t="s">
        <v>437</v>
      </c>
      <c r="B105" s="853">
        <v>4.2999999999999997E-2</v>
      </c>
      <c r="D105" s="801"/>
    </row>
    <row r="106" spans="1:13">
      <c r="A106" s="61" t="s">
        <v>405</v>
      </c>
      <c r="B106" s="853">
        <v>6.0000000000000001E-3</v>
      </c>
      <c r="D106" s="801"/>
    </row>
    <row r="107" spans="1:13">
      <c r="A107" s="61" t="s">
        <v>435</v>
      </c>
      <c r="B107" s="853">
        <v>9.2999999999999999E-2</v>
      </c>
      <c r="D107" s="801"/>
    </row>
    <row r="108" spans="1:13">
      <c r="A108" s="423"/>
      <c r="B108" s="438"/>
      <c r="C108" s="438"/>
      <c r="D108" s="855"/>
      <c r="E108" s="438"/>
      <c r="F108" s="855"/>
      <c r="G108" s="439"/>
      <c r="H108" s="855"/>
      <c r="I108" s="439"/>
      <c r="J108" s="855"/>
      <c r="K108" s="439"/>
      <c r="L108" s="855"/>
    </row>
    <row r="110" spans="1:13" ht="15.75">
      <c r="A110" s="799" t="s">
        <v>207</v>
      </c>
    </row>
    <row r="112" spans="1:13" s="872" customFormat="1" ht="15.75">
      <c r="A112" s="871" t="s">
        <v>689</v>
      </c>
      <c r="B112" s="442"/>
      <c r="C112" s="442"/>
      <c r="D112" s="801"/>
      <c r="E112" s="442"/>
      <c r="F112" s="801"/>
      <c r="G112" s="441"/>
      <c r="H112" s="801"/>
      <c r="I112" s="441"/>
      <c r="J112" s="801"/>
      <c r="K112" s="441"/>
      <c r="L112" s="801"/>
    </row>
    <row r="113" spans="1:13" s="872" customFormat="1">
      <c r="B113" s="442"/>
      <c r="C113" s="442"/>
      <c r="D113" s="801"/>
      <c r="E113" s="442"/>
      <c r="F113" s="801"/>
      <c r="G113" s="441"/>
      <c r="H113" s="801"/>
      <c r="I113" s="441"/>
      <c r="J113" s="801"/>
      <c r="K113" s="441"/>
      <c r="L113" s="801"/>
    </row>
    <row r="114" spans="1:13" s="872" customFormat="1" ht="24.95" customHeight="1">
      <c r="A114" s="873"/>
      <c r="B114" s="874"/>
      <c r="C114" s="947" t="s">
        <v>200</v>
      </c>
      <c r="D114" s="947"/>
      <c r="E114" s="947" t="s">
        <v>201</v>
      </c>
      <c r="F114" s="947"/>
      <c r="G114" s="948" t="s">
        <v>564</v>
      </c>
      <c r="H114" s="948"/>
      <c r="I114" s="947" t="s">
        <v>202</v>
      </c>
      <c r="J114" s="947"/>
      <c r="K114" s="947" t="s">
        <v>203</v>
      </c>
      <c r="L114" s="947"/>
    </row>
    <row r="115" spans="1:13" s="872" customFormat="1" ht="31.5">
      <c r="A115" s="875"/>
      <c r="B115" s="876" t="s">
        <v>109</v>
      </c>
      <c r="C115" s="876" t="s">
        <v>410</v>
      </c>
      <c r="D115" s="813" t="s">
        <v>401</v>
      </c>
      <c r="E115" s="813" t="s">
        <v>410</v>
      </c>
      <c r="F115" s="813" t="s">
        <v>401</v>
      </c>
      <c r="G115" s="813" t="s">
        <v>410</v>
      </c>
      <c r="H115" s="813" t="s">
        <v>401</v>
      </c>
      <c r="I115" s="813" t="s">
        <v>410</v>
      </c>
      <c r="J115" s="813" t="s">
        <v>401</v>
      </c>
      <c r="K115" s="813" t="s">
        <v>410</v>
      </c>
      <c r="L115" s="813" t="s">
        <v>401</v>
      </c>
      <c r="M115" s="877"/>
    </row>
    <row r="116" spans="1:13" s="872" customFormat="1" ht="15.75">
      <c r="A116" s="878" t="s">
        <v>114</v>
      </c>
      <c r="B116" s="818">
        <v>465</v>
      </c>
      <c r="C116" s="818">
        <v>262</v>
      </c>
      <c r="D116" s="817">
        <v>56.3</v>
      </c>
      <c r="E116" s="879">
        <v>123</v>
      </c>
      <c r="F116" s="817">
        <v>26.5</v>
      </c>
      <c r="G116" s="818">
        <v>37</v>
      </c>
      <c r="H116" s="817">
        <v>8</v>
      </c>
      <c r="I116" s="818">
        <v>15</v>
      </c>
      <c r="J116" s="817">
        <v>3.2</v>
      </c>
      <c r="K116" s="818">
        <v>16</v>
      </c>
      <c r="L116" s="817">
        <v>3.4</v>
      </c>
      <c r="M116" s="819"/>
    </row>
    <row r="117" spans="1:13" s="872" customFormat="1">
      <c r="B117" s="441"/>
      <c r="C117" s="441"/>
      <c r="D117" s="801"/>
      <c r="E117" s="442"/>
      <c r="F117" s="801"/>
      <c r="G117" s="441"/>
      <c r="H117" s="801"/>
      <c r="I117" s="441"/>
      <c r="J117" s="801"/>
      <c r="K117" s="441"/>
      <c r="L117" s="801"/>
      <c r="M117" s="819"/>
    </row>
    <row r="118" spans="1:13" s="872" customFormat="1" ht="15.75">
      <c r="A118" s="871" t="s">
        <v>218</v>
      </c>
      <c r="B118" s="441"/>
      <c r="C118" s="441"/>
      <c r="D118" s="801"/>
      <c r="E118" s="442"/>
      <c r="F118" s="801"/>
      <c r="G118" s="441"/>
      <c r="H118" s="801"/>
      <c r="I118" s="441"/>
      <c r="J118" s="801"/>
      <c r="K118" s="441"/>
      <c r="L118" s="801"/>
      <c r="M118" s="819"/>
    </row>
    <row r="119" spans="1:13" s="872" customFormat="1">
      <c r="A119" s="61" t="s">
        <v>563</v>
      </c>
      <c r="B119" s="820">
        <f>C119+E119+G119+I119+K119</f>
        <v>84</v>
      </c>
      <c r="C119" s="441">
        <v>44</v>
      </c>
      <c r="D119" s="801">
        <f>C119/$B$116%</f>
        <v>9.5</v>
      </c>
      <c r="E119" s="441">
        <v>28</v>
      </c>
      <c r="F119" s="801">
        <f>E119/$B$116%</f>
        <v>6</v>
      </c>
      <c r="G119" s="441">
        <v>6</v>
      </c>
      <c r="H119" s="801">
        <f>G119/$B$116%</f>
        <v>1.3</v>
      </c>
      <c r="I119" s="441">
        <v>3</v>
      </c>
      <c r="J119" s="801">
        <f>I119/$B$116%</f>
        <v>0.6</v>
      </c>
      <c r="K119" s="441">
        <v>3</v>
      </c>
      <c r="L119" s="801">
        <f>K119/$B$116%</f>
        <v>0.6</v>
      </c>
      <c r="M119" s="819"/>
    </row>
    <row r="120" spans="1:13" s="872" customFormat="1">
      <c r="A120" s="872" t="s">
        <v>219</v>
      </c>
      <c r="B120" s="820">
        <f>C120+E120+G120+I120+K120</f>
        <v>145</v>
      </c>
      <c r="C120" s="441">
        <v>87</v>
      </c>
      <c r="D120" s="801">
        <f>C120/$B$116%</f>
        <v>18.7</v>
      </c>
      <c r="E120" s="441">
        <v>36</v>
      </c>
      <c r="F120" s="801">
        <f>E120/$B$116%</f>
        <v>7.7</v>
      </c>
      <c r="G120" s="441">
        <v>11</v>
      </c>
      <c r="H120" s="801">
        <f>G120/$B$116%</f>
        <v>2.4</v>
      </c>
      <c r="I120" s="441">
        <v>5</v>
      </c>
      <c r="J120" s="801">
        <f>I120/$B$116%</f>
        <v>1.1000000000000001</v>
      </c>
      <c r="K120" s="441">
        <v>6</v>
      </c>
      <c r="L120" s="801">
        <f>K120/$B$116%</f>
        <v>1.3</v>
      </c>
      <c r="M120" s="819"/>
    </row>
    <row r="121" spans="1:13" s="872" customFormat="1">
      <c r="A121" s="872" t="s">
        <v>157</v>
      </c>
      <c r="B121" s="820">
        <f>C121+E121+G121+I121+K121</f>
        <v>224</v>
      </c>
      <c r="C121" s="441">
        <v>131</v>
      </c>
      <c r="D121" s="801">
        <f>C121/$B$116%</f>
        <v>28.2</v>
      </c>
      <c r="E121" s="441">
        <v>59</v>
      </c>
      <c r="F121" s="801">
        <f>E121/$B$116%</f>
        <v>12.7</v>
      </c>
      <c r="G121" s="441">
        <v>20</v>
      </c>
      <c r="H121" s="801">
        <f>G121/$B$116%</f>
        <v>4.3</v>
      </c>
      <c r="I121" s="441">
        <v>7</v>
      </c>
      <c r="J121" s="801">
        <f>I121/$B$116%</f>
        <v>1.5</v>
      </c>
      <c r="K121" s="441">
        <v>7</v>
      </c>
      <c r="L121" s="801">
        <f>K121/$B$116%</f>
        <v>1.5</v>
      </c>
      <c r="M121" s="819"/>
    </row>
    <row r="122" spans="1:13" s="872" customFormat="1">
      <c r="B122" s="442"/>
      <c r="C122" s="442"/>
      <c r="D122" s="801"/>
      <c r="E122" s="442"/>
      <c r="F122" s="801"/>
      <c r="G122" s="441"/>
      <c r="H122" s="801"/>
      <c r="I122" s="441"/>
      <c r="J122" s="801"/>
      <c r="K122" s="441"/>
      <c r="L122" s="801"/>
      <c r="M122" s="819"/>
    </row>
    <row r="123" spans="1:13" s="872" customFormat="1" ht="15.75">
      <c r="A123" s="871" t="s">
        <v>167</v>
      </c>
      <c r="B123" s="442"/>
      <c r="C123" s="442"/>
      <c r="D123" s="801"/>
      <c r="E123" s="442"/>
      <c r="F123" s="801"/>
      <c r="G123" s="441"/>
      <c r="H123" s="801"/>
      <c r="I123" s="441"/>
      <c r="J123" s="801"/>
      <c r="K123" s="441"/>
      <c r="L123" s="801"/>
      <c r="M123" s="819"/>
    </row>
    <row r="124" spans="1:13" s="872" customFormat="1">
      <c r="A124" s="827" t="s">
        <v>455</v>
      </c>
      <c r="B124" s="820">
        <f t="shared" ref="B124:B133" si="18">C124+E124+G124+I124+K124</f>
        <v>60</v>
      </c>
      <c r="C124" s="857">
        <v>40</v>
      </c>
      <c r="D124" s="858">
        <f t="shared" ref="D124:D134" si="19">C124/$B$116%</f>
        <v>8.6</v>
      </c>
      <c r="E124" s="859">
        <v>14</v>
      </c>
      <c r="F124" s="858">
        <f t="shared" ref="F124:F134" si="20">E124/$B$116%</f>
        <v>3</v>
      </c>
      <c r="G124" s="860">
        <v>0</v>
      </c>
      <c r="H124" s="858">
        <f t="shared" ref="H124:H134" si="21">G124/$B$116%</f>
        <v>0</v>
      </c>
      <c r="I124" s="859">
        <v>2</v>
      </c>
      <c r="J124" s="858">
        <f t="shared" ref="J124:J134" si="22">I124/$B$116%</f>
        <v>0.4</v>
      </c>
      <c r="K124" s="860">
        <v>4</v>
      </c>
      <c r="L124" s="858">
        <f t="shared" ref="L124:L134" si="23">K124/$B$116%</f>
        <v>0.9</v>
      </c>
      <c r="M124" s="819"/>
    </row>
    <row r="125" spans="1:13" s="872" customFormat="1" ht="45">
      <c r="A125" s="832" t="s">
        <v>543</v>
      </c>
      <c r="B125" s="820">
        <f t="shared" si="18"/>
        <v>3</v>
      </c>
      <c r="C125" s="839">
        <v>1</v>
      </c>
      <c r="D125" s="858">
        <f t="shared" si="19"/>
        <v>0.2</v>
      </c>
      <c r="E125" s="840">
        <v>1</v>
      </c>
      <c r="F125" s="858">
        <f t="shared" si="20"/>
        <v>0.2</v>
      </c>
      <c r="G125" s="841">
        <v>0</v>
      </c>
      <c r="H125" s="858">
        <f t="shared" si="21"/>
        <v>0</v>
      </c>
      <c r="I125" s="840">
        <v>0</v>
      </c>
      <c r="J125" s="858">
        <f t="shared" si="22"/>
        <v>0</v>
      </c>
      <c r="K125" s="841">
        <v>1</v>
      </c>
      <c r="L125" s="858">
        <f t="shared" si="23"/>
        <v>0.2</v>
      </c>
      <c r="M125" s="819"/>
    </row>
    <row r="126" spans="1:13" s="872" customFormat="1">
      <c r="A126" s="836" t="s">
        <v>457</v>
      </c>
      <c r="B126" s="820">
        <f t="shared" si="18"/>
        <v>63</v>
      </c>
      <c r="C126" s="821">
        <f>SUM(C124:C125)</f>
        <v>41</v>
      </c>
      <c r="D126" s="801">
        <f t="shared" si="19"/>
        <v>8.8000000000000007</v>
      </c>
      <c r="E126" s="822">
        <f>SUM(E124:E125)</f>
        <v>15</v>
      </c>
      <c r="F126" s="801">
        <f t="shared" si="20"/>
        <v>3.2</v>
      </c>
      <c r="G126" s="823">
        <f>SUM(G124:G125)</f>
        <v>0</v>
      </c>
      <c r="H126" s="801">
        <f t="shared" si="21"/>
        <v>0</v>
      </c>
      <c r="I126" s="822">
        <f>SUM(I124:I125)</f>
        <v>2</v>
      </c>
      <c r="J126" s="801">
        <f t="shared" si="22"/>
        <v>0.4</v>
      </c>
      <c r="K126" s="823">
        <f>SUM(K124:K125)</f>
        <v>5</v>
      </c>
      <c r="L126" s="801">
        <f t="shared" si="23"/>
        <v>1.1000000000000001</v>
      </c>
      <c r="M126" s="819"/>
    </row>
    <row r="127" spans="1:13" s="872" customFormat="1">
      <c r="A127" s="838" t="s">
        <v>459</v>
      </c>
      <c r="B127" s="820">
        <f t="shared" si="18"/>
        <v>106</v>
      </c>
      <c r="C127" s="839">
        <v>58</v>
      </c>
      <c r="D127" s="858">
        <f t="shared" si="19"/>
        <v>12.5</v>
      </c>
      <c r="E127" s="840">
        <v>27</v>
      </c>
      <c r="F127" s="858">
        <f t="shared" si="20"/>
        <v>5.8</v>
      </c>
      <c r="G127" s="841">
        <v>13</v>
      </c>
      <c r="H127" s="858">
        <f t="shared" si="21"/>
        <v>2.8</v>
      </c>
      <c r="I127" s="840">
        <v>5</v>
      </c>
      <c r="J127" s="858">
        <f t="shared" si="22"/>
        <v>1.1000000000000001</v>
      </c>
      <c r="K127" s="841">
        <v>3</v>
      </c>
      <c r="L127" s="858">
        <f t="shared" si="23"/>
        <v>0.6</v>
      </c>
      <c r="M127" s="846"/>
    </row>
    <row r="128" spans="1:13" s="872" customFormat="1">
      <c r="A128" s="838" t="s">
        <v>460</v>
      </c>
      <c r="B128" s="820">
        <f t="shared" si="18"/>
        <v>3</v>
      </c>
      <c r="C128" s="839">
        <v>3</v>
      </c>
      <c r="D128" s="858">
        <f t="shared" si="19"/>
        <v>0.6</v>
      </c>
      <c r="E128" s="840">
        <v>0</v>
      </c>
      <c r="F128" s="858">
        <f t="shared" si="20"/>
        <v>0</v>
      </c>
      <c r="G128" s="841">
        <v>0</v>
      </c>
      <c r="H128" s="858">
        <f t="shared" si="21"/>
        <v>0</v>
      </c>
      <c r="I128" s="840">
        <v>0</v>
      </c>
      <c r="J128" s="858">
        <f t="shared" si="22"/>
        <v>0</v>
      </c>
      <c r="K128" s="841">
        <v>0</v>
      </c>
      <c r="L128" s="858">
        <f t="shared" si="23"/>
        <v>0</v>
      </c>
      <c r="M128" s="846"/>
    </row>
    <row r="129" spans="1:13" s="872" customFormat="1">
      <c r="A129" s="827" t="s">
        <v>461</v>
      </c>
      <c r="B129" s="820">
        <f t="shared" si="18"/>
        <v>28</v>
      </c>
      <c r="C129" s="839">
        <v>16</v>
      </c>
      <c r="D129" s="858">
        <f t="shared" si="19"/>
        <v>3.4</v>
      </c>
      <c r="E129" s="840">
        <v>12</v>
      </c>
      <c r="F129" s="858">
        <f t="shared" si="20"/>
        <v>2.6</v>
      </c>
      <c r="G129" s="841">
        <v>0</v>
      </c>
      <c r="H129" s="858">
        <f t="shared" si="21"/>
        <v>0</v>
      </c>
      <c r="I129" s="840">
        <v>0</v>
      </c>
      <c r="J129" s="858">
        <f t="shared" si="22"/>
        <v>0</v>
      </c>
      <c r="K129" s="841">
        <v>0</v>
      </c>
      <c r="L129" s="858">
        <f t="shared" si="23"/>
        <v>0</v>
      </c>
      <c r="M129" s="846"/>
    </row>
    <row r="130" spans="1:13" s="872" customFormat="1">
      <c r="A130" s="842" t="s">
        <v>458</v>
      </c>
      <c r="B130" s="820">
        <f t="shared" si="18"/>
        <v>137</v>
      </c>
      <c r="C130" s="821">
        <f>SUM(C127:C129)</f>
        <v>77</v>
      </c>
      <c r="D130" s="801">
        <f t="shared" si="19"/>
        <v>16.600000000000001</v>
      </c>
      <c r="E130" s="822">
        <f>SUM(E127:E129)</f>
        <v>39</v>
      </c>
      <c r="F130" s="801">
        <f t="shared" si="20"/>
        <v>8.4</v>
      </c>
      <c r="G130" s="823">
        <f>SUM(G127:G129)</f>
        <v>13</v>
      </c>
      <c r="H130" s="801">
        <f t="shared" si="21"/>
        <v>2.8</v>
      </c>
      <c r="I130" s="822">
        <f>SUM(I127:I129)</f>
        <v>5</v>
      </c>
      <c r="J130" s="801">
        <f t="shared" si="22"/>
        <v>1.1000000000000001</v>
      </c>
      <c r="K130" s="823">
        <f>SUM(K127:K129)</f>
        <v>3</v>
      </c>
      <c r="L130" s="801">
        <f t="shared" si="23"/>
        <v>0.6</v>
      </c>
      <c r="M130" s="846"/>
    </row>
    <row r="131" spans="1:13" s="872" customFormat="1">
      <c r="A131" s="842" t="s">
        <v>105</v>
      </c>
      <c r="B131" s="820">
        <f t="shared" si="18"/>
        <v>41</v>
      </c>
      <c r="C131" s="821">
        <v>24</v>
      </c>
      <c r="D131" s="801">
        <f t="shared" si="19"/>
        <v>5.2</v>
      </c>
      <c r="E131" s="822">
        <v>14</v>
      </c>
      <c r="F131" s="801">
        <f t="shared" si="20"/>
        <v>3</v>
      </c>
      <c r="G131" s="823">
        <v>3</v>
      </c>
      <c r="H131" s="801">
        <f t="shared" si="21"/>
        <v>0.6</v>
      </c>
      <c r="I131" s="822">
        <v>0</v>
      </c>
      <c r="J131" s="801">
        <f t="shared" si="22"/>
        <v>0</v>
      </c>
      <c r="K131" s="823">
        <v>0</v>
      </c>
      <c r="L131" s="801">
        <f t="shared" si="23"/>
        <v>0</v>
      </c>
      <c r="M131" s="846"/>
    </row>
    <row r="132" spans="1:13" s="872" customFormat="1">
      <c r="A132" s="842" t="s">
        <v>220</v>
      </c>
      <c r="B132" s="820">
        <f t="shared" si="18"/>
        <v>208</v>
      </c>
      <c r="C132" s="821">
        <v>118</v>
      </c>
      <c r="D132" s="801">
        <f t="shared" si="19"/>
        <v>25.4</v>
      </c>
      <c r="E132" s="822">
        <v>53</v>
      </c>
      <c r="F132" s="801">
        <f t="shared" si="20"/>
        <v>11.4</v>
      </c>
      <c r="G132" s="823">
        <v>21</v>
      </c>
      <c r="H132" s="801">
        <f t="shared" si="21"/>
        <v>4.5</v>
      </c>
      <c r="I132" s="822">
        <v>8</v>
      </c>
      <c r="J132" s="801">
        <f t="shared" si="22"/>
        <v>1.7</v>
      </c>
      <c r="K132" s="823">
        <v>8</v>
      </c>
      <c r="L132" s="801">
        <f t="shared" si="23"/>
        <v>1.7</v>
      </c>
      <c r="M132" s="846"/>
    </row>
    <row r="133" spans="1:13" s="872" customFormat="1" ht="30">
      <c r="A133" s="843" t="s">
        <v>450</v>
      </c>
      <c r="B133" s="820">
        <f t="shared" si="18"/>
        <v>1</v>
      </c>
      <c r="C133" s="821">
        <v>1</v>
      </c>
      <c r="D133" s="801">
        <f t="shared" si="19"/>
        <v>0.2</v>
      </c>
      <c r="E133" s="822">
        <v>0</v>
      </c>
      <c r="F133" s="801">
        <f t="shared" si="20"/>
        <v>0</v>
      </c>
      <c r="G133" s="823">
        <v>0</v>
      </c>
      <c r="H133" s="801">
        <f t="shared" si="21"/>
        <v>0</v>
      </c>
      <c r="I133" s="822">
        <v>0</v>
      </c>
      <c r="J133" s="801">
        <f t="shared" si="22"/>
        <v>0</v>
      </c>
      <c r="K133" s="823">
        <v>0</v>
      </c>
      <c r="L133" s="801">
        <f t="shared" si="23"/>
        <v>0</v>
      </c>
      <c r="M133" s="819"/>
    </row>
    <row r="134" spans="1:13" s="872" customFormat="1">
      <c r="A134" s="842" t="s">
        <v>196</v>
      </c>
      <c r="B134" s="820">
        <f>C134+E134+G134+I134+K134</f>
        <v>1</v>
      </c>
      <c r="C134" s="821">
        <v>0</v>
      </c>
      <c r="D134" s="801">
        <f t="shared" si="19"/>
        <v>0</v>
      </c>
      <c r="E134" s="822">
        <v>1</v>
      </c>
      <c r="F134" s="801">
        <f t="shared" si="20"/>
        <v>0.2</v>
      </c>
      <c r="G134" s="823">
        <v>0</v>
      </c>
      <c r="H134" s="801">
        <f t="shared" si="21"/>
        <v>0</v>
      </c>
      <c r="I134" s="822">
        <v>0</v>
      </c>
      <c r="J134" s="801">
        <f t="shared" si="22"/>
        <v>0</v>
      </c>
      <c r="K134" s="823">
        <v>0</v>
      </c>
      <c r="L134" s="801">
        <f t="shared" si="23"/>
        <v>0</v>
      </c>
      <c r="M134" s="819"/>
    </row>
    <row r="135" spans="1:13" s="872" customFormat="1" ht="15.75">
      <c r="A135" s="871"/>
      <c r="B135" s="442"/>
      <c r="C135" s="442"/>
      <c r="D135" s="801"/>
      <c r="E135" s="442"/>
      <c r="F135" s="801"/>
      <c r="G135" s="441"/>
      <c r="H135" s="801"/>
      <c r="I135" s="441"/>
      <c r="J135" s="801"/>
      <c r="K135" s="441"/>
      <c r="L135" s="801"/>
      <c r="M135" s="819"/>
    </row>
    <row r="136" spans="1:13" s="872" customFormat="1" ht="15.75">
      <c r="A136" s="871" t="s">
        <v>158</v>
      </c>
      <c r="B136" s="442"/>
      <c r="C136" s="442"/>
      <c r="D136" s="801"/>
      <c r="E136" s="880"/>
      <c r="F136" s="801"/>
      <c r="G136" s="441"/>
      <c r="H136" s="801"/>
      <c r="I136" s="441"/>
      <c r="J136" s="801"/>
      <c r="K136" s="441"/>
      <c r="L136" s="801"/>
      <c r="M136" s="819"/>
    </row>
    <row r="137" spans="1:13" s="872" customFormat="1">
      <c r="A137" s="61" t="s">
        <v>113</v>
      </c>
      <c r="B137" s="820">
        <f>C137+E137+G137+I137+K137</f>
        <v>23</v>
      </c>
      <c r="C137" s="847">
        <v>17</v>
      </c>
      <c r="D137" s="801">
        <f>C137/$B$116%</f>
        <v>3.7</v>
      </c>
      <c r="E137" s="848">
        <v>6</v>
      </c>
      <c r="F137" s="801">
        <f>E137/$B$116%</f>
        <v>1.3</v>
      </c>
      <c r="G137" s="849">
        <v>0</v>
      </c>
      <c r="H137" s="801">
        <f>G137/$B$116%</f>
        <v>0</v>
      </c>
      <c r="I137" s="848">
        <v>0</v>
      </c>
      <c r="J137" s="801">
        <f>I137/$B$116%</f>
        <v>0</v>
      </c>
      <c r="K137" s="849">
        <v>0</v>
      </c>
      <c r="L137" s="801">
        <f>K137/$B$116%</f>
        <v>0</v>
      </c>
      <c r="M137" s="819"/>
    </row>
    <row r="138" spans="1:13" s="872" customFormat="1">
      <c r="A138" s="61" t="s">
        <v>453</v>
      </c>
      <c r="B138" s="820">
        <f>C138+E138+G138+I138+K138</f>
        <v>148</v>
      </c>
      <c r="C138" s="850">
        <v>88</v>
      </c>
      <c r="D138" s="801">
        <f>C138/$B$116%</f>
        <v>18.899999999999999</v>
      </c>
      <c r="E138" s="851">
        <v>37</v>
      </c>
      <c r="F138" s="801">
        <f>E138/$B$116%</f>
        <v>8</v>
      </c>
      <c r="G138" s="852">
        <v>10</v>
      </c>
      <c r="H138" s="801">
        <f>G138/$B$116%</f>
        <v>2.2000000000000002</v>
      </c>
      <c r="I138" s="851">
        <v>7</v>
      </c>
      <c r="J138" s="801">
        <f>I138/$B$116%</f>
        <v>1.5</v>
      </c>
      <c r="K138" s="852">
        <v>6</v>
      </c>
      <c r="L138" s="801">
        <f>K138/$B$116%</f>
        <v>1.3</v>
      </c>
      <c r="M138" s="819"/>
    </row>
    <row r="139" spans="1:13">
      <c r="A139" s="61" t="s">
        <v>454</v>
      </c>
      <c r="B139" s="820">
        <f>C139+E139+G139+I139+K139</f>
        <v>279</v>
      </c>
      <c r="C139" s="850">
        <v>155</v>
      </c>
      <c r="D139" s="801">
        <f>C139/$B$116%</f>
        <v>33.299999999999997</v>
      </c>
      <c r="E139" s="851">
        <v>80</v>
      </c>
      <c r="F139" s="801">
        <f>E139/$B$116%</f>
        <v>17.2</v>
      </c>
      <c r="G139" s="852">
        <v>26</v>
      </c>
      <c r="H139" s="801">
        <f>G139/$B$116%</f>
        <v>5.6</v>
      </c>
      <c r="I139" s="851">
        <v>8</v>
      </c>
      <c r="J139" s="801">
        <f>I139/$B$116%</f>
        <v>1.7</v>
      </c>
      <c r="K139" s="852">
        <v>10</v>
      </c>
      <c r="L139" s="801">
        <f>K139/$B$116%</f>
        <v>2.2000000000000002</v>
      </c>
      <c r="M139" s="842"/>
    </row>
    <row r="140" spans="1:13">
      <c r="M140" s="842"/>
    </row>
    <row r="142" spans="1:13">
      <c r="A142" s="61" t="s">
        <v>438</v>
      </c>
      <c r="B142" s="853">
        <v>2.4E-2</v>
      </c>
      <c r="D142" s="801"/>
    </row>
    <row r="143" spans="1:13">
      <c r="A143" s="61" t="s">
        <v>390</v>
      </c>
      <c r="B143" s="853">
        <v>2E-3</v>
      </c>
      <c r="D143" s="801"/>
    </row>
    <row r="144" spans="1:13">
      <c r="A144" s="61" t="s">
        <v>439</v>
      </c>
      <c r="B144" s="853">
        <v>9.5000000000000001E-2</v>
      </c>
      <c r="D144" s="801"/>
    </row>
    <row r="145" spans="1:12">
      <c r="A145" s="423"/>
      <c r="B145" s="438"/>
      <c r="C145" s="438"/>
      <c r="D145" s="854"/>
      <c r="E145" s="438"/>
      <c r="F145" s="855"/>
      <c r="G145" s="439"/>
      <c r="H145" s="855"/>
      <c r="I145" s="439"/>
      <c r="J145" s="855"/>
      <c r="K145" s="439"/>
      <c r="L145" s="855"/>
    </row>
    <row r="147" spans="1:12" ht="15.75">
      <c r="A147" s="881" t="s">
        <v>102</v>
      </c>
    </row>
    <row r="148" spans="1:12">
      <c r="A148" s="882" t="s">
        <v>107</v>
      </c>
    </row>
    <row r="149" spans="1:12">
      <c r="A149" s="61" t="s">
        <v>402</v>
      </c>
    </row>
  </sheetData>
  <mergeCells count="16">
    <mergeCell ref="C114:D114"/>
    <mergeCell ref="E114:F114"/>
    <mergeCell ref="G114:H114"/>
    <mergeCell ref="I114:J114"/>
    <mergeCell ref="K114:L114"/>
    <mergeCell ref="C42:D42"/>
    <mergeCell ref="E42:F42"/>
    <mergeCell ref="G42:H42"/>
    <mergeCell ref="I42:J42"/>
    <mergeCell ref="K42:L42"/>
    <mergeCell ref="A1:L1"/>
    <mergeCell ref="C7:D7"/>
    <mergeCell ref="E7:F7"/>
    <mergeCell ref="G7:H7"/>
    <mergeCell ref="I7:J7"/>
    <mergeCell ref="K7:L7"/>
  </mergeCells>
  <pageMargins left="0.7" right="0.7" top="0.75" bottom="0.75" header="0.3" footer="0.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P35"/>
  <sheetViews>
    <sheetView workbookViewId="0">
      <pane ySplit="2" topLeftCell="A15" activePane="bottomLeft" state="frozen"/>
      <selection pane="bottomLeft" activeCell="A2" sqref="A2"/>
    </sheetView>
  </sheetViews>
  <sheetFormatPr defaultColWidth="9.140625" defaultRowHeight="15.75"/>
  <cols>
    <col min="1" max="1" width="96.42578125" style="59" customWidth="1"/>
    <col min="2" max="16384" width="9.140625" style="59"/>
  </cols>
  <sheetData>
    <row r="1" spans="1:16" ht="16.5" thickBot="1"/>
    <row r="2" spans="1:16" ht="24" customHeight="1" thickBot="1">
      <c r="A2" s="330" t="s">
        <v>648</v>
      </c>
    </row>
    <row r="3" spans="1:16">
      <c r="A3" s="331"/>
    </row>
    <row r="4" spans="1:16">
      <c r="A4" s="331" t="s">
        <v>641</v>
      </c>
    </row>
    <row r="5" spans="1:16" ht="31.5">
      <c r="A5" s="332" t="s">
        <v>644</v>
      </c>
    </row>
    <row r="6" spans="1:16">
      <c r="A6" s="333"/>
    </row>
    <row r="7" spans="1:16">
      <c r="A7" s="334" t="s">
        <v>643</v>
      </c>
    </row>
    <row r="8" spans="1:16">
      <c r="A8" s="334" t="s">
        <v>37</v>
      </c>
    </row>
    <row r="9" spans="1:16">
      <c r="A9" s="334" t="s">
        <v>642</v>
      </c>
    </row>
    <row r="10" spans="1:16">
      <c r="A10" s="333"/>
    </row>
    <row r="11" spans="1:16" ht="94.5">
      <c r="A11" s="335" t="s">
        <v>650</v>
      </c>
    </row>
    <row r="12" spans="1:16">
      <c r="A12" s="332"/>
    </row>
    <row r="13" spans="1:16" ht="78.75">
      <c r="A13" s="332" t="s">
        <v>645</v>
      </c>
    </row>
    <row r="14" spans="1:16">
      <c r="A14" s="332"/>
    </row>
    <row r="15" spans="1:16" ht="15" customHeight="1">
      <c r="A15" s="336" t="s">
        <v>646</v>
      </c>
      <c r="C15" s="325"/>
      <c r="D15" s="325"/>
      <c r="E15" s="325"/>
      <c r="F15" s="325"/>
      <c r="G15" s="325"/>
      <c r="H15" s="325"/>
      <c r="I15" s="325"/>
      <c r="J15" s="325"/>
      <c r="K15" s="325"/>
      <c r="L15" s="325"/>
      <c r="M15" s="325"/>
      <c r="N15" s="325"/>
      <c r="O15" s="325"/>
      <c r="P15" s="325"/>
    </row>
    <row r="16" spans="1:16" ht="129.94999999999999" customHeight="1">
      <c r="A16" s="332" t="s">
        <v>651</v>
      </c>
    </row>
    <row r="17" spans="1:1">
      <c r="A17" s="335"/>
    </row>
    <row r="18" spans="1:1">
      <c r="A18" s="337" t="s">
        <v>38</v>
      </c>
    </row>
    <row r="19" spans="1:1" ht="47.25">
      <c r="A19" s="338" t="s">
        <v>647</v>
      </c>
    </row>
    <row r="20" spans="1:1">
      <c r="A20" s="326"/>
    </row>
    <row r="21" spans="1:1">
      <c r="A21" s="324"/>
    </row>
    <row r="22" spans="1:1">
      <c r="A22" s="327"/>
    </row>
    <row r="23" spans="1:1" ht="29.25" customHeight="1">
      <c r="A23" s="324"/>
    </row>
    <row r="24" spans="1:1" ht="11.25" customHeight="1">
      <c r="A24" s="324"/>
    </row>
    <row r="25" spans="1:1">
      <c r="A25" s="324"/>
    </row>
    <row r="26" spans="1:1">
      <c r="A26" s="324"/>
    </row>
    <row r="27" spans="1:1">
      <c r="A27" s="324"/>
    </row>
    <row r="28" spans="1:1">
      <c r="A28" s="327"/>
    </row>
    <row r="29" spans="1:1">
      <c r="A29" s="324"/>
    </row>
    <row r="30" spans="1:1">
      <c r="A30" s="324"/>
    </row>
    <row r="31" spans="1:1">
      <c r="A31" s="326"/>
    </row>
    <row r="32" spans="1:1">
      <c r="A32" s="328"/>
    </row>
    <row r="33" spans="1:6">
      <c r="A33" s="328"/>
      <c r="B33" s="123"/>
      <c r="C33" s="123"/>
      <c r="D33" s="123"/>
      <c r="E33" s="123"/>
      <c r="F33" s="123"/>
    </row>
    <row r="34" spans="1:6">
      <c r="A34" s="329"/>
      <c r="B34" s="123"/>
      <c r="C34" s="123"/>
      <c r="D34" s="123"/>
      <c r="E34" s="123"/>
      <c r="F34" s="123"/>
    </row>
    <row r="35" spans="1:6">
      <c r="A35" s="123"/>
      <c r="B35" s="123"/>
      <c r="C35" s="123"/>
      <c r="D35" s="123"/>
      <c r="E35" s="123"/>
      <c r="F35" s="12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1"/>
  </sheetPr>
  <dimension ref="A1:C132"/>
  <sheetViews>
    <sheetView topLeftCell="A18" workbookViewId="0">
      <selection activeCell="A32" sqref="A32:B32"/>
    </sheetView>
  </sheetViews>
  <sheetFormatPr defaultColWidth="10.85546875" defaultRowHeight="15.75"/>
  <cols>
    <col min="1" max="1" width="9" style="3" customWidth="1"/>
    <col min="2" max="2" width="159.140625" style="2" customWidth="1"/>
    <col min="3" max="3" width="56.85546875" style="2" customWidth="1"/>
    <col min="4" max="16384" width="10.85546875" style="2"/>
  </cols>
  <sheetData>
    <row r="1" spans="1:3">
      <c r="A1" s="317"/>
      <c r="B1" s="318"/>
    </row>
    <row r="2" spans="1:3" s="1" customFormat="1" ht="15" customHeight="1">
      <c r="A2" s="885" t="s">
        <v>294</v>
      </c>
      <c r="B2" s="885"/>
    </row>
    <row r="3" spans="1:3">
      <c r="A3" s="317"/>
      <c r="B3" s="318"/>
    </row>
    <row r="4" spans="1:3">
      <c r="A4" s="886" t="s">
        <v>39</v>
      </c>
      <c r="B4" s="887"/>
    </row>
    <row r="5" spans="1:3">
      <c r="A5" s="319"/>
      <c r="B5" s="318"/>
    </row>
    <row r="6" spans="1:3">
      <c r="A6" s="320" t="s">
        <v>40</v>
      </c>
      <c r="B6" s="318" t="s">
        <v>295</v>
      </c>
    </row>
    <row r="7" spans="1:3">
      <c r="A7" s="320"/>
      <c r="B7" s="318"/>
    </row>
    <row r="8" spans="1:3">
      <c r="A8" s="320" t="s">
        <v>41</v>
      </c>
      <c r="B8" s="318" t="s">
        <v>296</v>
      </c>
    </row>
    <row r="9" spans="1:3">
      <c r="A9" s="320"/>
      <c r="B9" s="318" t="s">
        <v>297</v>
      </c>
    </row>
    <row r="10" spans="1:3">
      <c r="A10" s="320"/>
      <c r="B10" s="318"/>
    </row>
    <row r="11" spans="1:3">
      <c r="A11" s="885" t="s">
        <v>229</v>
      </c>
      <c r="B11" s="885"/>
      <c r="C11" s="1"/>
    </row>
    <row r="12" spans="1:3">
      <c r="A12" s="315"/>
      <c r="B12" s="315"/>
      <c r="C12" s="1"/>
    </row>
    <row r="13" spans="1:3">
      <c r="A13" s="315" t="s">
        <v>44</v>
      </c>
      <c r="B13" s="315" t="s">
        <v>42</v>
      </c>
      <c r="C13" s="1"/>
    </row>
    <row r="14" spans="1:3">
      <c r="A14" s="315" t="s">
        <v>45</v>
      </c>
      <c r="B14" s="315" t="s">
        <v>230</v>
      </c>
      <c r="C14" s="1"/>
    </row>
    <row r="15" spans="1:3">
      <c r="A15" s="315" t="s">
        <v>47</v>
      </c>
      <c r="B15" s="315" t="s">
        <v>46</v>
      </c>
      <c r="C15" s="1"/>
    </row>
    <row r="16" spans="1:3" ht="20.100000000000001" customHeight="1">
      <c r="A16" s="315" t="s">
        <v>48</v>
      </c>
      <c r="B16" s="315" t="s">
        <v>231</v>
      </c>
      <c r="C16" s="1"/>
    </row>
    <row r="17" spans="1:3">
      <c r="A17" s="315" t="s">
        <v>51</v>
      </c>
      <c r="B17" s="315" t="s">
        <v>232</v>
      </c>
      <c r="C17" s="1"/>
    </row>
    <row r="18" spans="1:3">
      <c r="A18" s="315" t="s">
        <v>52</v>
      </c>
      <c r="B18" s="315" t="s">
        <v>233</v>
      </c>
      <c r="C18" s="1"/>
    </row>
    <row r="19" spans="1:3">
      <c r="A19" s="315" t="s">
        <v>53</v>
      </c>
      <c r="B19" s="315" t="s">
        <v>234</v>
      </c>
      <c r="C19" s="1"/>
    </row>
    <row r="20" spans="1:3">
      <c r="A20" s="315" t="s">
        <v>54</v>
      </c>
      <c r="B20" s="315" t="s">
        <v>49</v>
      </c>
      <c r="C20" s="1"/>
    </row>
    <row r="21" spans="1:3">
      <c r="A21" s="315"/>
      <c r="B21" s="315"/>
      <c r="C21" s="1"/>
    </row>
    <row r="22" spans="1:3">
      <c r="A22" s="885" t="s">
        <v>235</v>
      </c>
      <c r="B22" s="885"/>
      <c r="C22" s="1"/>
    </row>
    <row r="23" spans="1:3">
      <c r="A23" s="315"/>
      <c r="B23" s="315"/>
      <c r="C23" s="1"/>
    </row>
    <row r="24" spans="1:3" ht="31.5">
      <c r="A24" s="315" t="s">
        <v>55</v>
      </c>
      <c r="B24" s="315" t="s">
        <v>236</v>
      </c>
      <c r="C24" s="1"/>
    </row>
    <row r="25" spans="1:3">
      <c r="A25" s="315" t="s">
        <v>56</v>
      </c>
      <c r="B25" s="315" t="s">
        <v>237</v>
      </c>
      <c r="C25" s="1"/>
    </row>
    <row r="26" spans="1:3">
      <c r="A26" s="315" t="s">
        <v>57</v>
      </c>
      <c r="B26" s="315" t="s">
        <v>238</v>
      </c>
      <c r="C26" s="1"/>
    </row>
    <row r="27" spans="1:3">
      <c r="A27" s="315" t="s">
        <v>58</v>
      </c>
      <c r="B27" s="315" t="s">
        <v>239</v>
      </c>
      <c r="C27" s="1"/>
    </row>
    <row r="28" spans="1:3">
      <c r="A28" s="315" t="s">
        <v>60</v>
      </c>
      <c r="B28" s="315" t="s">
        <v>238</v>
      </c>
      <c r="C28" s="1"/>
    </row>
    <row r="29" spans="1:3">
      <c r="A29" s="315" t="s">
        <v>61</v>
      </c>
      <c r="B29" s="315" t="s">
        <v>240</v>
      </c>
      <c r="C29" s="316"/>
    </row>
    <row r="30" spans="1:3">
      <c r="A30" s="315" t="s">
        <v>62</v>
      </c>
      <c r="B30" s="315" t="s">
        <v>241</v>
      </c>
      <c r="C30" s="1"/>
    </row>
    <row r="31" spans="1:3">
      <c r="A31" s="315"/>
      <c r="B31" s="315"/>
      <c r="C31" s="1"/>
    </row>
    <row r="32" spans="1:3">
      <c r="A32" s="885" t="s">
        <v>331</v>
      </c>
      <c r="B32" s="885"/>
      <c r="C32" s="1"/>
    </row>
    <row r="33" spans="1:3">
      <c r="A33" s="315"/>
      <c r="B33" s="315"/>
      <c r="C33" s="1"/>
    </row>
    <row r="34" spans="1:3">
      <c r="A34" s="315" t="s">
        <v>63</v>
      </c>
      <c r="B34" s="315" t="s">
        <v>242</v>
      </c>
      <c r="C34" s="1"/>
    </row>
    <row r="35" spans="1:3">
      <c r="A35" s="315" t="s">
        <v>64</v>
      </c>
      <c r="B35" s="315" t="s">
        <v>243</v>
      </c>
      <c r="C35" s="1"/>
    </row>
    <row r="36" spans="1:3">
      <c r="A36" s="315" t="s">
        <v>65</v>
      </c>
      <c r="B36" s="315" t="s">
        <v>298</v>
      </c>
      <c r="C36" s="1"/>
    </row>
    <row r="37" spans="1:3">
      <c r="A37" s="317" t="s">
        <v>66</v>
      </c>
      <c r="B37" s="318" t="s">
        <v>299</v>
      </c>
    </row>
    <row r="38" spans="1:3">
      <c r="A38" s="317"/>
      <c r="B38" s="318"/>
    </row>
    <row r="39" spans="1:3">
      <c r="A39" s="889" t="s">
        <v>244</v>
      </c>
      <c r="B39" s="889"/>
      <c r="C39" s="1"/>
    </row>
    <row r="40" spans="1:3">
      <c r="A40" s="315"/>
      <c r="B40" s="321"/>
      <c r="C40" s="1"/>
    </row>
    <row r="41" spans="1:3">
      <c r="A41" s="315" t="s">
        <v>67</v>
      </c>
      <c r="B41" s="316" t="s">
        <v>245</v>
      </c>
      <c r="C41" s="1"/>
    </row>
    <row r="42" spans="1:3">
      <c r="A42" s="315" t="s">
        <v>68</v>
      </c>
      <c r="B42" s="316" t="s">
        <v>246</v>
      </c>
      <c r="C42" s="1"/>
    </row>
    <row r="43" spans="1:3">
      <c r="A43" s="315" t="s">
        <v>70</v>
      </c>
      <c r="B43" s="316" t="s">
        <v>300</v>
      </c>
      <c r="C43" s="1"/>
    </row>
    <row r="44" spans="1:3">
      <c r="A44" s="315" t="s">
        <v>71</v>
      </c>
      <c r="B44" s="316" t="s">
        <v>247</v>
      </c>
      <c r="C44" s="1"/>
    </row>
    <row r="45" spans="1:3">
      <c r="A45" s="315" t="s">
        <v>72</v>
      </c>
      <c r="B45" s="316" t="s">
        <v>248</v>
      </c>
      <c r="C45" s="1"/>
    </row>
    <row r="46" spans="1:3">
      <c r="A46" s="315" t="s">
        <v>73</v>
      </c>
      <c r="B46" s="316" t="s">
        <v>249</v>
      </c>
      <c r="C46" s="1"/>
    </row>
    <row r="47" spans="1:3">
      <c r="A47" s="315"/>
      <c r="B47" s="316"/>
      <c r="C47" s="1"/>
    </row>
    <row r="48" spans="1:3">
      <c r="A48" s="885" t="s">
        <v>250</v>
      </c>
      <c r="B48" s="885"/>
      <c r="C48" s="1"/>
    </row>
    <row r="49" spans="1:3">
      <c r="A49" s="315"/>
      <c r="B49" s="322"/>
      <c r="C49" s="1"/>
    </row>
    <row r="50" spans="1:3">
      <c r="A50" s="315" t="s">
        <v>75</v>
      </c>
      <c r="B50" s="323" t="s">
        <v>251</v>
      </c>
      <c r="C50" s="1"/>
    </row>
    <row r="51" spans="1:3">
      <c r="A51" s="315" t="s">
        <v>77</v>
      </c>
      <c r="B51" s="316" t="s">
        <v>252</v>
      </c>
      <c r="C51" s="1"/>
    </row>
    <row r="52" spans="1:3">
      <c r="A52" s="315" t="s">
        <v>78</v>
      </c>
      <c r="B52" s="316" t="s">
        <v>301</v>
      </c>
      <c r="C52" s="1"/>
    </row>
    <row r="53" spans="1:3">
      <c r="A53" s="315" t="s">
        <v>79</v>
      </c>
      <c r="B53" s="316" t="s">
        <v>253</v>
      </c>
      <c r="C53" s="1"/>
    </row>
    <row r="54" spans="1:3">
      <c r="A54" s="315" t="s">
        <v>81</v>
      </c>
      <c r="B54" s="316" t="s">
        <v>254</v>
      </c>
      <c r="C54" s="1"/>
    </row>
    <row r="55" spans="1:3">
      <c r="A55" s="315"/>
      <c r="B55" s="316"/>
      <c r="C55" s="1"/>
    </row>
    <row r="56" spans="1:3">
      <c r="A56" s="885" t="s">
        <v>255</v>
      </c>
      <c r="B56" s="885"/>
      <c r="C56" s="1"/>
    </row>
    <row r="57" spans="1:3">
      <c r="A57" s="315"/>
      <c r="B57" s="322"/>
      <c r="C57" s="1"/>
    </row>
    <row r="58" spans="1:3">
      <c r="A58" s="315" t="s">
        <v>82</v>
      </c>
      <c r="B58" s="316" t="s">
        <v>256</v>
      </c>
      <c r="C58" s="1"/>
    </row>
    <row r="59" spans="1:3">
      <c r="A59" s="315" t="s">
        <v>302</v>
      </c>
      <c r="B59" s="316" t="s">
        <v>257</v>
      </c>
      <c r="C59" s="1"/>
    </row>
    <row r="60" spans="1:3">
      <c r="A60" s="315" t="s">
        <v>303</v>
      </c>
      <c r="B60" s="316" t="s">
        <v>258</v>
      </c>
      <c r="C60" s="1"/>
    </row>
    <row r="61" spans="1:3">
      <c r="A61" s="315" t="s">
        <v>83</v>
      </c>
      <c r="B61" s="316" t="s">
        <v>304</v>
      </c>
      <c r="C61" s="1"/>
    </row>
    <row r="62" spans="1:3">
      <c r="A62" s="315" t="s">
        <v>305</v>
      </c>
      <c r="B62" s="316" t="s">
        <v>80</v>
      </c>
      <c r="C62" s="1"/>
    </row>
    <row r="63" spans="1:3">
      <c r="A63" s="315" t="s">
        <v>85</v>
      </c>
      <c r="B63" s="316" t="s">
        <v>259</v>
      </c>
      <c r="C63" s="1"/>
    </row>
    <row r="64" spans="1:3">
      <c r="A64" s="315"/>
      <c r="B64" s="316"/>
      <c r="C64" s="1"/>
    </row>
    <row r="65" spans="1:3">
      <c r="A65" s="885" t="s">
        <v>260</v>
      </c>
      <c r="B65" s="885"/>
      <c r="C65" s="1"/>
    </row>
    <row r="66" spans="1:3">
      <c r="A66" s="315"/>
      <c r="B66" s="322"/>
      <c r="C66" s="1"/>
    </row>
    <row r="67" spans="1:3">
      <c r="A67" s="315" t="s">
        <v>87</v>
      </c>
      <c r="B67" s="315" t="s">
        <v>306</v>
      </c>
      <c r="C67" s="1"/>
    </row>
    <row r="68" spans="1:3">
      <c r="A68" s="315" t="s">
        <v>88</v>
      </c>
      <c r="B68" s="316" t="s">
        <v>261</v>
      </c>
      <c r="C68" s="1"/>
    </row>
    <row r="69" spans="1:3">
      <c r="A69" s="315" t="s">
        <v>89</v>
      </c>
      <c r="B69" s="316" t="s">
        <v>304</v>
      </c>
      <c r="C69" s="1"/>
    </row>
    <row r="70" spans="1:3">
      <c r="A70" s="315" t="s">
        <v>90</v>
      </c>
      <c r="B70" s="316" t="s">
        <v>262</v>
      </c>
      <c r="C70" s="1"/>
    </row>
    <row r="71" spans="1:3">
      <c r="A71" s="315" t="s">
        <v>91</v>
      </c>
      <c r="B71" s="316" t="s">
        <v>74</v>
      </c>
      <c r="C71" s="1"/>
    </row>
    <row r="72" spans="1:3">
      <c r="A72" s="315" t="s">
        <v>307</v>
      </c>
      <c r="B72" s="316" t="s">
        <v>637</v>
      </c>
      <c r="C72" s="1"/>
    </row>
    <row r="73" spans="1:3">
      <c r="A73" s="315" t="s">
        <v>308</v>
      </c>
      <c r="B73" s="316" t="s">
        <v>638</v>
      </c>
      <c r="C73" s="1"/>
    </row>
    <row r="74" spans="1:3">
      <c r="A74" s="315"/>
      <c r="B74" s="316"/>
      <c r="C74" s="1"/>
    </row>
    <row r="75" spans="1:3">
      <c r="A75" s="885" t="s">
        <v>332</v>
      </c>
      <c r="B75" s="885"/>
      <c r="C75" s="1"/>
    </row>
    <row r="76" spans="1:3">
      <c r="A76" s="315"/>
      <c r="B76" s="322"/>
      <c r="C76" s="1"/>
    </row>
    <row r="77" spans="1:3">
      <c r="A77" s="315" t="s">
        <v>92</v>
      </c>
      <c r="B77" s="315" t="s">
        <v>309</v>
      </c>
      <c r="C77" s="1"/>
    </row>
    <row r="78" spans="1:3">
      <c r="A78" s="315" t="s">
        <v>310</v>
      </c>
      <c r="B78" s="316" t="s">
        <v>639</v>
      </c>
      <c r="C78" s="1"/>
    </row>
    <row r="79" spans="1:3">
      <c r="A79" s="315" t="s">
        <v>311</v>
      </c>
      <c r="B79" s="316" t="s">
        <v>640</v>
      </c>
      <c r="C79" s="1"/>
    </row>
    <row r="80" spans="1:3">
      <c r="A80" s="315" t="s">
        <v>93</v>
      </c>
      <c r="B80" s="316" t="s">
        <v>304</v>
      </c>
      <c r="C80" s="1"/>
    </row>
    <row r="81" spans="1:3" ht="18" customHeight="1">
      <c r="A81" s="315" t="s">
        <v>312</v>
      </c>
      <c r="B81" s="316" t="s">
        <v>263</v>
      </c>
      <c r="C81" s="1"/>
    </row>
    <row r="82" spans="1:3" ht="15.95" customHeight="1">
      <c r="A82" s="315" t="s">
        <v>313</v>
      </c>
      <c r="B82" s="316" t="s">
        <v>264</v>
      </c>
      <c r="C82" s="1"/>
    </row>
    <row r="83" spans="1:3" ht="18" customHeight="1">
      <c r="A83" s="315" t="s">
        <v>314</v>
      </c>
      <c r="B83" s="316" t="s">
        <v>265</v>
      </c>
      <c r="C83" s="1"/>
    </row>
    <row r="84" spans="1:3">
      <c r="A84" s="315" t="s">
        <v>315</v>
      </c>
      <c r="B84" s="316" t="s">
        <v>266</v>
      </c>
      <c r="C84" s="1"/>
    </row>
    <row r="85" spans="1:3">
      <c r="A85" s="315" t="s">
        <v>316</v>
      </c>
      <c r="B85" s="316" t="s">
        <v>267</v>
      </c>
      <c r="C85" s="1"/>
    </row>
    <row r="86" spans="1:3">
      <c r="A86" s="315" t="s">
        <v>317</v>
      </c>
      <c r="B86" s="316" t="s">
        <v>268</v>
      </c>
      <c r="C86" s="1"/>
    </row>
    <row r="87" spans="1:3" ht="21" customHeight="1">
      <c r="A87" s="315" t="s">
        <v>318</v>
      </c>
      <c r="B87" s="316" t="s">
        <v>319</v>
      </c>
      <c r="C87" s="1"/>
    </row>
    <row r="88" spans="1:3">
      <c r="A88" s="315" t="s">
        <v>320</v>
      </c>
      <c r="B88" s="316" t="s">
        <v>269</v>
      </c>
      <c r="C88" s="1"/>
    </row>
    <row r="89" spans="1:3">
      <c r="A89" s="315" t="s">
        <v>321</v>
      </c>
      <c r="B89" s="316" t="s">
        <v>270</v>
      </c>
      <c r="C89" s="1"/>
    </row>
    <row r="90" spans="1:3">
      <c r="A90" s="315" t="s">
        <v>322</v>
      </c>
      <c r="B90" s="316" t="s">
        <v>271</v>
      </c>
      <c r="C90" s="1"/>
    </row>
    <row r="91" spans="1:3">
      <c r="A91" s="315" t="s">
        <v>323</v>
      </c>
      <c r="B91" s="316" t="s">
        <v>272</v>
      </c>
      <c r="C91" s="1"/>
    </row>
    <row r="92" spans="1:3">
      <c r="A92" s="315" t="s">
        <v>324</v>
      </c>
      <c r="B92" s="316" t="s">
        <v>273</v>
      </c>
      <c r="C92" s="1"/>
    </row>
    <row r="93" spans="1:3">
      <c r="A93" s="315" t="s">
        <v>325</v>
      </c>
      <c r="B93" s="316" t="s">
        <v>274</v>
      </c>
      <c r="C93" s="1"/>
    </row>
    <row r="94" spans="1:3" ht="31.5">
      <c r="A94" s="315" t="s">
        <v>94</v>
      </c>
      <c r="B94" s="316" t="s">
        <v>275</v>
      </c>
      <c r="C94" s="1"/>
    </row>
    <row r="95" spans="1:3">
      <c r="A95" s="885" t="s">
        <v>333</v>
      </c>
      <c r="B95" s="885"/>
      <c r="C95" s="1"/>
    </row>
    <row r="96" spans="1:3">
      <c r="A96" s="360"/>
      <c r="B96" s="360"/>
      <c r="C96" s="1"/>
    </row>
    <row r="97" spans="1:3" ht="18" customHeight="1">
      <c r="A97" s="315" t="s">
        <v>326</v>
      </c>
      <c r="B97" s="315" t="s">
        <v>276</v>
      </c>
      <c r="C97" s="1"/>
    </row>
    <row r="98" spans="1:3" s="318" customFormat="1">
      <c r="A98" s="315" t="s">
        <v>95</v>
      </c>
      <c r="B98" s="315" t="s">
        <v>277</v>
      </c>
      <c r="C98" s="316"/>
    </row>
    <row r="99" spans="1:3" s="318" customFormat="1" ht="17.100000000000001" customHeight="1">
      <c r="A99" s="315" t="s">
        <v>327</v>
      </c>
      <c r="B99" s="315" t="s">
        <v>278</v>
      </c>
      <c r="C99" s="316"/>
    </row>
    <row r="100" spans="1:3" s="318" customFormat="1" ht="17.100000000000001" customHeight="1">
      <c r="A100" s="315" t="s">
        <v>328</v>
      </c>
      <c r="B100" s="315" t="s">
        <v>279</v>
      </c>
      <c r="C100" s="316"/>
    </row>
    <row r="101" spans="1:3" s="318" customFormat="1">
      <c r="A101" s="315" t="s">
        <v>99</v>
      </c>
      <c r="B101" s="315" t="s">
        <v>280</v>
      </c>
      <c r="C101" s="316"/>
    </row>
    <row r="102" spans="1:3" ht="17.100000000000001" customHeight="1">
      <c r="A102" s="315" t="s">
        <v>329</v>
      </c>
      <c r="B102" s="315" t="s">
        <v>281</v>
      </c>
      <c r="C102" s="1"/>
    </row>
    <row r="103" spans="1:3" ht="18" customHeight="1">
      <c r="A103" s="315" t="s">
        <v>330</v>
      </c>
      <c r="B103" s="315" t="s">
        <v>282</v>
      </c>
      <c r="C103" s="1"/>
    </row>
    <row r="104" spans="1:3" s="318" customFormat="1" ht="17.100000000000001" customHeight="1">
      <c r="A104" s="315" t="s">
        <v>334</v>
      </c>
      <c r="B104" s="316" t="s">
        <v>283</v>
      </c>
      <c r="C104" s="316"/>
    </row>
    <row r="105" spans="1:3" s="318" customFormat="1" ht="20.100000000000001" customHeight="1">
      <c r="A105" s="315" t="s">
        <v>101</v>
      </c>
      <c r="B105" s="316" t="s">
        <v>335</v>
      </c>
      <c r="C105" s="316"/>
    </row>
    <row r="106" spans="1:3" s="318" customFormat="1" ht="17.100000000000001" customHeight="1">
      <c r="A106" s="315" t="s">
        <v>336</v>
      </c>
      <c r="B106" s="316" t="s">
        <v>284</v>
      </c>
      <c r="C106" s="316"/>
    </row>
    <row r="107" spans="1:3" s="318" customFormat="1" ht="20.100000000000001" customHeight="1">
      <c r="A107" s="315" t="s">
        <v>337</v>
      </c>
      <c r="B107" s="316" t="s">
        <v>285</v>
      </c>
      <c r="C107" s="316"/>
    </row>
    <row r="108" spans="1:3" s="318" customFormat="1">
      <c r="A108" s="315" t="s">
        <v>338</v>
      </c>
      <c r="B108" s="316" t="s">
        <v>286</v>
      </c>
      <c r="C108" s="316"/>
    </row>
    <row r="109" spans="1:3" s="318" customFormat="1" ht="15.95" customHeight="1">
      <c r="A109" s="315" t="s">
        <v>339</v>
      </c>
      <c r="B109" s="316" t="s">
        <v>287</v>
      </c>
      <c r="C109" s="316"/>
    </row>
    <row r="110" spans="1:3" s="318" customFormat="1" ht="18" customHeight="1">
      <c r="A110" s="315" t="s">
        <v>343</v>
      </c>
      <c r="B110" s="316" t="s">
        <v>288</v>
      </c>
      <c r="C110" s="316"/>
    </row>
    <row r="111" spans="1:3" s="318" customFormat="1" ht="18.95" customHeight="1">
      <c r="A111" s="315" t="s">
        <v>340</v>
      </c>
      <c r="B111" s="316" t="s">
        <v>289</v>
      </c>
      <c r="C111" s="316"/>
    </row>
    <row r="112" spans="1:3" s="318" customFormat="1" ht="21" customHeight="1">
      <c r="A112" s="315" t="s">
        <v>341</v>
      </c>
      <c r="B112" s="316" t="s">
        <v>290</v>
      </c>
      <c r="C112" s="316"/>
    </row>
    <row r="113" spans="1:3" s="318" customFormat="1" ht="18.95" customHeight="1">
      <c r="A113" s="315" t="s">
        <v>344</v>
      </c>
      <c r="B113" s="316" t="s">
        <v>291</v>
      </c>
      <c r="C113" s="316"/>
    </row>
    <row r="114" spans="1:3" s="318" customFormat="1" ht="20.100000000000001" customHeight="1">
      <c r="A114" s="315" t="s">
        <v>342</v>
      </c>
      <c r="B114" s="316" t="s">
        <v>292</v>
      </c>
      <c r="C114" s="316"/>
    </row>
    <row r="115" spans="1:3" s="318" customFormat="1" ht="18.95" customHeight="1">
      <c r="A115" s="315" t="s">
        <v>345</v>
      </c>
      <c r="B115" s="316" t="s">
        <v>293</v>
      </c>
      <c r="C115" s="316"/>
    </row>
    <row r="116" spans="1:3" s="318" customFormat="1" ht="17.100000000000001" customHeight="1">
      <c r="A116" s="315" t="s">
        <v>346</v>
      </c>
      <c r="B116" s="316" t="s">
        <v>96</v>
      </c>
      <c r="C116" s="316"/>
    </row>
    <row r="117" spans="1:3" s="318" customFormat="1" ht="17.100000000000001" customHeight="1">
      <c r="A117" s="315" t="s">
        <v>347</v>
      </c>
      <c r="B117" s="316" t="s">
        <v>97</v>
      </c>
      <c r="C117" s="316"/>
    </row>
    <row r="118" spans="1:3">
      <c r="A118" s="317" t="s">
        <v>580</v>
      </c>
      <c r="B118" s="318" t="s">
        <v>359</v>
      </c>
    </row>
    <row r="119" spans="1:3">
      <c r="A119" s="317" t="s">
        <v>348</v>
      </c>
      <c r="B119" s="318" t="s">
        <v>360</v>
      </c>
    </row>
    <row r="120" spans="1:3" s="318" customFormat="1">
      <c r="A120" s="317" t="s">
        <v>349</v>
      </c>
      <c r="B120" s="318" t="s">
        <v>361</v>
      </c>
    </row>
    <row r="121" spans="1:3" s="318" customFormat="1">
      <c r="A121" s="317" t="s">
        <v>350</v>
      </c>
      <c r="B121" s="318" t="s">
        <v>362</v>
      </c>
    </row>
    <row r="122" spans="1:3">
      <c r="A122" s="317" t="s">
        <v>351</v>
      </c>
      <c r="B122" s="318" t="s">
        <v>363</v>
      </c>
    </row>
    <row r="123" spans="1:3">
      <c r="A123" s="317"/>
      <c r="B123" s="318"/>
    </row>
    <row r="124" spans="1:3" s="318" customFormat="1">
      <c r="A124" s="888" t="s">
        <v>364</v>
      </c>
      <c r="B124" s="888"/>
    </row>
    <row r="125" spans="1:3" s="318" customFormat="1">
      <c r="A125" s="317"/>
    </row>
    <row r="126" spans="1:3" s="318" customFormat="1">
      <c r="A126" s="317" t="s">
        <v>352</v>
      </c>
      <c r="B126" s="318" t="s">
        <v>98</v>
      </c>
    </row>
    <row r="127" spans="1:3" s="318" customFormat="1">
      <c r="A127" s="317" t="s">
        <v>353</v>
      </c>
      <c r="B127" s="318" t="s">
        <v>100</v>
      </c>
    </row>
    <row r="128" spans="1:3" s="318" customFormat="1">
      <c r="A128" s="317" t="s">
        <v>354</v>
      </c>
      <c r="B128" s="318" t="s">
        <v>365</v>
      </c>
    </row>
    <row r="129" spans="1:2" s="318" customFormat="1">
      <c r="A129" s="317" t="s">
        <v>355</v>
      </c>
      <c r="B129" s="318" t="s">
        <v>366</v>
      </c>
    </row>
    <row r="130" spans="1:2" s="318" customFormat="1">
      <c r="A130" s="317" t="s">
        <v>356</v>
      </c>
      <c r="B130" s="318" t="s">
        <v>367</v>
      </c>
    </row>
    <row r="131" spans="1:2" s="318" customFormat="1">
      <c r="A131" s="317" t="s">
        <v>357</v>
      </c>
      <c r="B131" s="318" t="s">
        <v>368</v>
      </c>
    </row>
    <row r="132" spans="1:2" s="318" customFormat="1">
      <c r="A132" s="317" t="s">
        <v>358</v>
      </c>
      <c r="B132" s="318" t="s">
        <v>369</v>
      </c>
    </row>
  </sheetData>
  <mergeCells count="12">
    <mergeCell ref="A95:B95"/>
    <mergeCell ref="A124:B124"/>
    <mergeCell ref="A39:B39"/>
    <mergeCell ref="A48:B48"/>
    <mergeCell ref="A56:B56"/>
    <mergeCell ref="A65:B65"/>
    <mergeCell ref="A75:B75"/>
    <mergeCell ref="A2:B2"/>
    <mergeCell ref="A4:B4"/>
    <mergeCell ref="A11:B11"/>
    <mergeCell ref="A22:B22"/>
    <mergeCell ref="A32:B32"/>
  </mergeCells>
  <phoneticPr fontId="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5"/>
  <dimension ref="A1:H42"/>
  <sheetViews>
    <sheetView showGridLines="0" topLeftCell="C1" workbookViewId="0">
      <selection activeCell="C24" sqref="C24"/>
    </sheetView>
  </sheetViews>
  <sheetFormatPr defaultColWidth="9.140625" defaultRowHeight="15.75"/>
  <cols>
    <col min="1" max="5" width="25.85546875" style="100" customWidth="1"/>
    <col min="6" max="8" width="20.85546875" style="100" customWidth="1"/>
    <col min="9" max="16384" width="9.140625" style="100"/>
  </cols>
  <sheetData>
    <row r="1" spans="1:6" s="138" customFormat="1" ht="24" customHeight="1">
      <c r="A1" s="96" t="s">
        <v>626</v>
      </c>
    </row>
    <row r="2" spans="1:6" ht="18" customHeight="1">
      <c r="A2" s="163"/>
      <c r="B2" s="163"/>
      <c r="C2" s="163"/>
      <c r="D2" s="163"/>
      <c r="E2" s="163"/>
    </row>
    <row r="3" spans="1:6" s="138" customFormat="1" ht="41.1" customHeight="1">
      <c r="A3" s="310" t="s">
        <v>627</v>
      </c>
      <c r="B3" s="311" t="s">
        <v>628</v>
      </c>
      <c r="C3" s="311" t="s">
        <v>629</v>
      </c>
      <c r="D3" s="311" t="s">
        <v>630</v>
      </c>
      <c r="E3" s="311" t="s">
        <v>636</v>
      </c>
      <c r="F3" s="303"/>
    </row>
    <row r="4" spans="1:6" s="138" customFormat="1" ht="18" customHeight="1">
      <c r="A4" s="312" t="s">
        <v>631</v>
      </c>
      <c r="B4" s="313">
        <v>225</v>
      </c>
      <c r="C4" s="313">
        <v>91</v>
      </c>
      <c r="D4" s="313">
        <v>40.4</v>
      </c>
      <c r="E4" s="313">
        <v>17.7</v>
      </c>
      <c r="F4" s="304"/>
    </row>
    <row r="5" spans="1:6" ht="18" customHeight="1">
      <c r="A5" s="307" t="s">
        <v>632</v>
      </c>
      <c r="B5" s="308">
        <v>739</v>
      </c>
      <c r="C5" s="308">
        <v>243</v>
      </c>
      <c r="D5" s="308">
        <v>32.9</v>
      </c>
      <c r="E5" s="308">
        <v>47.3</v>
      </c>
      <c r="F5" s="156"/>
    </row>
    <row r="6" spans="1:6" ht="18" customHeight="1">
      <c r="A6" s="307" t="s">
        <v>633</v>
      </c>
      <c r="B6" s="308">
        <v>70</v>
      </c>
      <c r="C6" s="308">
        <v>23</v>
      </c>
      <c r="D6" s="308">
        <v>32.9</v>
      </c>
      <c r="E6" s="308">
        <v>4.5</v>
      </c>
      <c r="F6" s="305"/>
    </row>
    <row r="7" spans="1:6" ht="18" customHeight="1">
      <c r="A7" s="307" t="s">
        <v>634</v>
      </c>
      <c r="B7" s="308">
        <v>300</v>
      </c>
      <c r="C7" s="308">
        <v>111</v>
      </c>
      <c r="D7" s="308">
        <v>37</v>
      </c>
      <c r="E7" s="308">
        <v>21.6</v>
      </c>
      <c r="F7" s="156"/>
    </row>
    <row r="8" spans="1:6" ht="18" customHeight="1">
      <c r="A8" s="307" t="s">
        <v>635</v>
      </c>
      <c r="B8" s="308">
        <v>207</v>
      </c>
      <c r="C8" s="308">
        <v>46</v>
      </c>
      <c r="D8" s="308">
        <v>22.2</v>
      </c>
      <c r="E8" s="308">
        <v>8.9</v>
      </c>
      <c r="F8" s="306"/>
    </row>
    <row r="9" spans="1:6" ht="18" customHeight="1">
      <c r="A9" s="307" t="s">
        <v>607</v>
      </c>
      <c r="B9" s="309">
        <v>1541</v>
      </c>
      <c r="C9" s="308">
        <v>514</v>
      </c>
      <c r="D9" s="308">
        <v>33.4</v>
      </c>
      <c r="E9" s="308">
        <v>100</v>
      </c>
      <c r="F9" s="156"/>
    </row>
    <row r="10" spans="1:6" ht="18" customHeight="1">
      <c r="A10" s="314"/>
      <c r="B10" s="221"/>
      <c r="C10" s="222"/>
      <c r="D10" s="222"/>
      <c r="E10" s="221"/>
      <c r="F10" s="140"/>
    </row>
    <row r="11" spans="1:6">
      <c r="A11" s="190"/>
      <c r="B11" s="210"/>
      <c r="C11" s="181"/>
      <c r="D11" s="181"/>
      <c r="E11" s="210"/>
      <c r="F11" s="140"/>
    </row>
    <row r="12" spans="1:6">
      <c r="A12" s="132"/>
      <c r="B12" s="142"/>
      <c r="C12" s="140"/>
      <c r="D12" s="140"/>
      <c r="E12" s="142"/>
      <c r="F12" s="140"/>
    </row>
    <row r="13" spans="1:6">
      <c r="A13" s="132"/>
      <c r="B13" s="142"/>
      <c r="C13" s="140"/>
      <c r="D13" s="140"/>
      <c r="E13" s="142"/>
      <c r="F13" s="140"/>
    </row>
    <row r="14" spans="1:6">
      <c r="A14" s="132"/>
      <c r="B14" s="142"/>
      <c r="C14" s="140"/>
      <c r="D14" s="140"/>
      <c r="E14" s="142"/>
      <c r="F14" s="140"/>
    </row>
    <row r="15" spans="1:6">
      <c r="B15" s="142"/>
      <c r="C15" s="140"/>
      <c r="D15" s="140"/>
      <c r="E15" s="101"/>
      <c r="F15" s="102"/>
    </row>
    <row r="16" spans="1:6">
      <c r="A16" s="127"/>
      <c r="B16" s="142"/>
      <c r="C16" s="140"/>
      <c r="D16" s="140"/>
      <c r="E16" s="142"/>
      <c r="F16" s="140"/>
    </row>
    <row r="17" spans="1:8">
      <c r="A17" s="132"/>
      <c r="B17" s="142"/>
      <c r="C17" s="140"/>
      <c r="D17" s="140"/>
      <c r="E17" s="142"/>
      <c r="F17" s="140"/>
    </row>
    <row r="18" spans="1:8">
      <c r="A18" s="128"/>
      <c r="B18" s="142"/>
      <c r="C18" s="140"/>
      <c r="D18" s="140"/>
      <c r="E18" s="142"/>
      <c r="F18" s="140"/>
    </row>
    <row r="19" spans="1:8">
      <c r="A19" s="132"/>
      <c r="B19" s="142"/>
      <c r="C19" s="140"/>
      <c r="D19" s="140"/>
      <c r="E19" s="142"/>
      <c r="F19" s="140"/>
    </row>
    <row r="20" spans="1:8">
      <c r="A20" s="132"/>
      <c r="B20" s="142"/>
      <c r="C20" s="140"/>
      <c r="D20" s="140"/>
      <c r="E20" s="142"/>
      <c r="F20" s="140"/>
    </row>
    <row r="21" spans="1:8">
      <c r="B21" s="142"/>
      <c r="C21" s="140"/>
      <c r="D21" s="140"/>
      <c r="E21" s="101"/>
      <c r="F21" s="102"/>
    </row>
    <row r="22" spans="1:8">
      <c r="A22" s="141"/>
      <c r="B22" s="142"/>
      <c r="C22" s="140"/>
      <c r="D22" s="140"/>
      <c r="E22" s="142"/>
      <c r="F22" s="140"/>
    </row>
    <row r="23" spans="1:8">
      <c r="A23" s="132"/>
      <c r="B23" s="142"/>
      <c r="C23" s="140"/>
      <c r="D23" s="140"/>
      <c r="E23" s="142"/>
      <c r="F23" s="140"/>
    </row>
    <row r="24" spans="1:8">
      <c r="A24" s="132"/>
      <c r="B24" s="142"/>
      <c r="C24" s="140"/>
      <c r="D24" s="140"/>
      <c r="E24" s="142"/>
      <c r="F24" s="140"/>
    </row>
    <row r="25" spans="1:8">
      <c r="A25" s="132"/>
      <c r="B25" s="142"/>
      <c r="C25" s="140"/>
      <c r="D25" s="140"/>
      <c r="E25" s="142"/>
      <c r="F25" s="140"/>
    </row>
    <row r="26" spans="1:8">
      <c r="B26" s="142"/>
      <c r="C26" s="140"/>
      <c r="D26" s="140"/>
      <c r="E26" s="101"/>
      <c r="F26" s="102"/>
    </row>
    <row r="27" spans="1:8">
      <c r="A27" s="141"/>
      <c r="B27" s="142"/>
      <c r="C27" s="140"/>
      <c r="D27" s="140"/>
      <c r="E27" s="142"/>
      <c r="F27" s="140"/>
    </row>
    <row r="28" spans="1:8">
      <c r="A28" s="132"/>
      <c r="B28" s="142"/>
      <c r="C28" s="140"/>
      <c r="D28" s="140"/>
      <c r="E28" s="142"/>
      <c r="F28" s="140"/>
      <c r="H28" s="142"/>
    </row>
    <row r="29" spans="1:8">
      <c r="A29" s="132"/>
      <c r="B29" s="142"/>
      <c r="C29" s="140"/>
      <c r="D29" s="140"/>
      <c r="E29" s="142"/>
      <c r="F29" s="140"/>
    </row>
    <row r="30" spans="1:8">
      <c r="A30" s="128"/>
      <c r="B30" s="142"/>
      <c r="C30" s="140"/>
      <c r="D30" s="140"/>
      <c r="E30" s="142"/>
      <c r="F30" s="140"/>
    </row>
    <row r="31" spans="1:8">
      <c r="A31" s="132"/>
      <c r="B31" s="142"/>
      <c r="C31" s="140"/>
      <c r="D31" s="140"/>
      <c r="E31" s="142"/>
      <c r="F31" s="140"/>
    </row>
    <row r="32" spans="1:8">
      <c r="A32" s="132"/>
      <c r="B32" s="142"/>
      <c r="C32" s="140"/>
      <c r="D32" s="140"/>
      <c r="E32" s="142"/>
      <c r="F32" s="140"/>
    </row>
    <row r="36" spans="1:5">
      <c r="A36" s="150" t="s">
        <v>102</v>
      </c>
      <c r="B36" s="142"/>
      <c r="C36" s="140"/>
      <c r="D36" s="142"/>
      <c r="E36" s="140"/>
    </row>
    <row r="37" spans="1:5">
      <c r="A37" s="151" t="s">
        <v>107</v>
      </c>
      <c r="B37" s="142"/>
      <c r="C37" s="140"/>
      <c r="D37" s="142"/>
      <c r="E37" s="140"/>
    </row>
    <row r="38" spans="1:5">
      <c r="A38" s="132" t="s">
        <v>402</v>
      </c>
      <c r="B38" s="142"/>
      <c r="C38" s="140"/>
      <c r="D38" s="142"/>
      <c r="E38" s="140"/>
    </row>
    <row r="40" spans="1:5">
      <c r="A40" s="153"/>
      <c r="C40" s="153"/>
    </row>
    <row r="42" spans="1:5">
      <c r="A42" s="152"/>
    </row>
  </sheetData>
  <pageMargins left="0.7" right="0.7" top="0.75" bottom="0.75" header="0.3" footer="0.3"/>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2:D72"/>
  <sheetViews>
    <sheetView workbookViewId="0">
      <pane xSplit="1" ySplit="2" topLeftCell="B27" activePane="bottomRight" state="frozen"/>
      <selection pane="topRight" activeCell="B1" sqref="B1"/>
      <selection pane="bottomLeft" activeCell="A3" sqref="A3"/>
      <selection pane="bottomRight"/>
    </sheetView>
  </sheetViews>
  <sheetFormatPr defaultColWidth="10.85546875" defaultRowHeight="15.75"/>
  <cols>
    <col min="1" max="1" width="28.85546875" style="32" customWidth="1"/>
    <col min="2" max="2" width="14.5703125" style="32" customWidth="1"/>
    <col min="3" max="3" width="24.42578125" style="32" customWidth="1"/>
    <col min="4" max="16384" width="10.85546875" style="32"/>
  </cols>
  <sheetData>
    <row r="2" spans="1:3" s="79" customFormat="1" ht="24" customHeight="1">
      <c r="A2" s="890" t="s">
        <v>583</v>
      </c>
      <c r="B2" s="890"/>
      <c r="C2" s="890"/>
    </row>
    <row r="4" spans="1:3">
      <c r="A4" s="51" t="s">
        <v>581</v>
      </c>
      <c r="B4" s="55"/>
      <c r="C4" s="55"/>
    </row>
    <row r="6" spans="1:3" ht="24" customHeight="1">
      <c r="A6" s="83" t="s">
        <v>110</v>
      </c>
      <c r="B6" s="84" t="s">
        <v>410</v>
      </c>
      <c r="C6" s="84" t="s">
        <v>401</v>
      </c>
    </row>
    <row r="7" spans="1:3">
      <c r="A7" s="85" t="s">
        <v>114</v>
      </c>
      <c r="B7" s="86">
        <v>509</v>
      </c>
      <c r="C7" s="87"/>
    </row>
    <row r="8" spans="1:3">
      <c r="A8" s="51"/>
      <c r="B8" s="75"/>
      <c r="C8" s="75"/>
    </row>
    <row r="9" spans="1:3">
      <c r="A9" s="51" t="s">
        <v>124</v>
      </c>
      <c r="B9" s="74">
        <v>505</v>
      </c>
      <c r="C9" s="80">
        <v>99.2</v>
      </c>
    </row>
    <row r="10" spans="1:3">
      <c r="A10" s="32" t="s">
        <v>123</v>
      </c>
      <c r="B10" s="53">
        <v>204</v>
      </c>
      <c r="C10" s="54">
        <f>B10/$B7%</f>
        <v>40.1</v>
      </c>
    </row>
    <row r="11" spans="1:3">
      <c r="A11" s="32" t="s">
        <v>122</v>
      </c>
      <c r="B11" s="53">
        <v>253</v>
      </c>
      <c r="C11" s="54">
        <f>B11/$B7%</f>
        <v>49.7</v>
      </c>
    </row>
    <row r="12" spans="1:3">
      <c r="A12" s="32" t="s">
        <v>121</v>
      </c>
      <c r="B12" s="55">
        <v>24</v>
      </c>
      <c r="C12" s="54">
        <f>B12/$B7%</f>
        <v>4.7</v>
      </c>
    </row>
    <row r="13" spans="1:3">
      <c r="A13" s="32" t="s">
        <v>120</v>
      </c>
      <c r="B13" s="55">
        <v>6</v>
      </c>
      <c r="C13" s="54">
        <f>B13/$B7%</f>
        <v>1.2</v>
      </c>
    </row>
    <row r="14" spans="1:3">
      <c r="A14" s="32" t="s">
        <v>119</v>
      </c>
      <c r="B14" s="55">
        <v>9</v>
      </c>
      <c r="C14" s="54">
        <f>B14/$B7%</f>
        <v>1.8</v>
      </c>
    </row>
    <row r="15" spans="1:3">
      <c r="A15" s="32" t="s">
        <v>118</v>
      </c>
      <c r="B15" s="53">
        <v>9</v>
      </c>
      <c r="C15" s="54">
        <f>B15/$B7%</f>
        <v>1.8</v>
      </c>
    </row>
    <row r="16" spans="1:3">
      <c r="B16" s="53"/>
      <c r="C16" s="54"/>
    </row>
    <row r="17" spans="1:3">
      <c r="A17" s="51" t="s">
        <v>117</v>
      </c>
      <c r="B17" s="76">
        <v>2</v>
      </c>
      <c r="C17" s="81">
        <v>0.4</v>
      </c>
    </row>
    <row r="18" spans="1:3">
      <c r="A18" s="32" t="s">
        <v>116</v>
      </c>
      <c r="B18" s="55">
        <v>2</v>
      </c>
      <c r="C18" s="54">
        <f>B18/$B7%</f>
        <v>0.4</v>
      </c>
    </row>
    <row r="19" spans="1:3">
      <c r="B19" s="55"/>
      <c r="C19" s="54"/>
    </row>
    <row r="20" spans="1:3">
      <c r="A20" s="51" t="s">
        <v>115</v>
      </c>
      <c r="B20" s="55">
        <v>2</v>
      </c>
      <c r="C20" s="54">
        <v>0.4</v>
      </c>
    </row>
    <row r="21" spans="1:3">
      <c r="B21" s="55"/>
      <c r="C21" s="55"/>
    </row>
    <row r="22" spans="1:3">
      <c r="A22" s="32" t="s">
        <v>111</v>
      </c>
      <c r="B22" s="120">
        <v>0.01</v>
      </c>
      <c r="C22" s="54"/>
    </row>
    <row r="23" spans="1:3">
      <c r="A23" s="77"/>
      <c r="B23" s="77"/>
      <c r="C23" s="77"/>
    </row>
    <row r="26" spans="1:3">
      <c r="A26" s="51" t="s">
        <v>370</v>
      </c>
      <c r="B26" s="55"/>
      <c r="C26" s="55"/>
    </row>
    <row r="27" spans="1:3">
      <c r="B27" s="55"/>
      <c r="C27" s="55"/>
    </row>
    <row r="28" spans="1:3" ht="24.95" customHeight="1">
      <c r="A28" s="83" t="s">
        <v>110</v>
      </c>
      <c r="B28" s="84" t="s">
        <v>410</v>
      </c>
      <c r="C28" s="84" t="s">
        <v>401</v>
      </c>
    </row>
    <row r="29" spans="1:3">
      <c r="A29" s="85" t="s">
        <v>114</v>
      </c>
      <c r="B29" s="86">
        <v>508</v>
      </c>
      <c r="C29" s="88"/>
    </row>
    <row r="30" spans="1:3">
      <c r="A30" s="51"/>
      <c r="B30" s="75"/>
      <c r="C30" s="80"/>
    </row>
    <row r="31" spans="1:3">
      <c r="A31" s="51" t="s">
        <v>113</v>
      </c>
      <c r="B31" s="74"/>
      <c r="C31" s="80">
        <v>29</v>
      </c>
    </row>
    <row r="32" spans="1:3">
      <c r="A32" s="82" t="s">
        <v>371</v>
      </c>
      <c r="B32" s="66">
        <v>5</v>
      </c>
      <c r="C32" s="66">
        <v>1</v>
      </c>
    </row>
    <row r="33" spans="1:3">
      <c r="A33" s="82" t="s">
        <v>372</v>
      </c>
      <c r="B33" s="66">
        <v>6</v>
      </c>
      <c r="C33" s="66">
        <v>1.2</v>
      </c>
    </row>
    <row r="34" spans="1:3">
      <c r="A34" s="82" t="s">
        <v>373</v>
      </c>
      <c r="B34" s="66">
        <v>28</v>
      </c>
      <c r="C34" s="66">
        <v>5.5</v>
      </c>
    </row>
    <row r="35" spans="1:3">
      <c r="A35" s="82" t="s">
        <v>374</v>
      </c>
      <c r="B35" s="66">
        <v>108</v>
      </c>
      <c r="C35" s="66">
        <v>21.3</v>
      </c>
    </row>
    <row r="36" spans="1:3">
      <c r="B36" s="53"/>
      <c r="C36" s="54"/>
    </row>
    <row r="37" spans="1:3">
      <c r="A37" s="51" t="s">
        <v>112</v>
      </c>
      <c r="B37" s="76"/>
      <c r="C37" s="81">
        <v>71.099999999999994</v>
      </c>
    </row>
    <row r="38" spans="1:3">
      <c r="A38" s="82" t="s">
        <v>375</v>
      </c>
      <c r="B38" s="66">
        <v>172</v>
      </c>
      <c r="C38" s="66">
        <v>33.9</v>
      </c>
    </row>
    <row r="39" spans="1:3">
      <c r="A39" s="82" t="s">
        <v>376</v>
      </c>
      <c r="B39" s="66">
        <v>126</v>
      </c>
      <c r="C39" s="66">
        <v>24.8</v>
      </c>
    </row>
    <row r="40" spans="1:3">
      <c r="A40" s="82" t="s">
        <v>377</v>
      </c>
      <c r="B40" s="66">
        <v>63</v>
      </c>
      <c r="C40" s="66">
        <v>12.4</v>
      </c>
    </row>
    <row r="41" spans="1:3">
      <c r="B41" s="55"/>
      <c r="C41" s="54"/>
    </row>
    <row r="42" spans="1:3">
      <c r="A42" s="32" t="s">
        <v>111</v>
      </c>
      <c r="B42" s="120">
        <v>1.2E-2</v>
      </c>
      <c r="C42" s="54"/>
    </row>
    <row r="43" spans="1:3">
      <c r="A43" s="105"/>
      <c r="B43" s="105"/>
      <c r="C43" s="105"/>
    </row>
    <row r="44" spans="1:3">
      <c r="A44" s="104"/>
      <c r="B44" s="104"/>
      <c r="C44" s="104"/>
    </row>
    <row r="45" spans="1:3">
      <c r="A45" s="90"/>
      <c r="B45" s="90"/>
      <c r="C45" s="90"/>
    </row>
    <row r="46" spans="1:3">
      <c r="A46" s="91" t="s">
        <v>378</v>
      </c>
      <c r="B46" s="92"/>
      <c r="C46" s="92"/>
    </row>
    <row r="47" spans="1:3">
      <c r="A47" s="106"/>
      <c r="B47" s="107"/>
      <c r="C47" s="107"/>
    </row>
    <row r="48" spans="1:3" ht="24.95" customHeight="1">
      <c r="A48" s="108" t="s">
        <v>110</v>
      </c>
      <c r="B48" s="84" t="s">
        <v>410</v>
      </c>
      <c r="C48" s="109" t="s">
        <v>401</v>
      </c>
    </row>
    <row r="49" spans="1:4">
      <c r="A49" s="110" t="s">
        <v>103</v>
      </c>
      <c r="B49" s="111">
        <v>170</v>
      </c>
      <c r="C49" s="112">
        <v>34.200000000000003</v>
      </c>
    </row>
    <row r="50" spans="1:4">
      <c r="A50" s="93" t="s">
        <v>104</v>
      </c>
      <c r="B50" s="94">
        <v>327</v>
      </c>
      <c r="C50" s="95">
        <v>65.8</v>
      </c>
    </row>
    <row r="51" spans="1:4">
      <c r="A51" s="93"/>
      <c r="B51" s="92"/>
      <c r="C51" s="92"/>
    </row>
    <row r="52" spans="1:4">
      <c r="A52" s="93" t="s">
        <v>111</v>
      </c>
      <c r="B52" s="121">
        <v>2.3E-2</v>
      </c>
      <c r="C52" s="95"/>
    </row>
    <row r="53" spans="1:4" ht="14.1" customHeight="1">
      <c r="A53" s="113"/>
      <c r="B53" s="113"/>
      <c r="C53" s="113"/>
    </row>
    <row r="55" spans="1:4">
      <c r="D55" s="89"/>
    </row>
    <row r="56" spans="1:4">
      <c r="A56" s="8" t="s">
        <v>582</v>
      </c>
      <c r="B56" s="14"/>
      <c r="C56" s="14"/>
      <c r="D56" s="128"/>
    </row>
    <row r="57" spans="1:4">
      <c r="A57" s="10"/>
      <c r="B57" s="14"/>
      <c r="C57" s="14"/>
      <c r="D57" s="128"/>
    </row>
    <row r="58" spans="1:4" ht="24" customHeight="1">
      <c r="A58" s="114" t="s">
        <v>110</v>
      </c>
      <c r="B58" s="84" t="s">
        <v>410</v>
      </c>
      <c r="C58" s="133" t="s">
        <v>401</v>
      </c>
      <c r="D58" s="129"/>
    </row>
    <row r="59" spans="1:4" ht="31.5">
      <c r="A59" s="116" t="s">
        <v>379</v>
      </c>
      <c r="B59" s="117">
        <v>437</v>
      </c>
      <c r="C59" s="134">
        <v>85</v>
      </c>
      <c r="D59" s="128"/>
    </row>
    <row r="60" spans="1:4">
      <c r="A60" s="98" t="s">
        <v>380</v>
      </c>
      <c r="B60" s="99">
        <v>18</v>
      </c>
      <c r="C60" s="135">
        <v>3.5</v>
      </c>
      <c r="D60" s="128"/>
    </row>
    <row r="61" spans="1:4">
      <c r="A61" s="98" t="s">
        <v>381</v>
      </c>
      <c r="B61" s="99">
        <v>25</v>
      </c>
      <c r="C61" s="135">
        <v>4.9000000000000004</v>
      </c>
      <c r="D61" s="128"/>
    </row>
    <row r="62" spans="1:4">
      <c r="A62" s="98" t="s">
        <v>382</v>
      </c>
      <c r="B62" s="99">
        <v>32</v>
      </c>
      <c r="C62" s="135">
        <v>6.2</v>
      </c>
      <c r="D62" s="128"/>
    </row>
    <row r="63" spans="1:4">
      <c r="A63" s="98" t="s">
        <v>383</v>
      </c>
      <c r="B63" s="99">
        <v>1</v>
      </c>
      <c r="C63" s="135">
        <v>0.2</v>
      </c>
      <c r="D63" s="128"/>
    </row>
    <row r="64" spans="1:4">
      <c r="A64" s="98" t="s">
        <v>384</v>
      </c>
      <c r="B64" s="99">
        <v>1</v>
      </c>
      <c r="C64" s="135">
        <v>0.2</v>
      </c>
      <c r="D64" s="128"/>
    </row>
    <row r="65" spans="1:4">
      <c r="A65" s="100"/>
      <c r="B65" s="101"/>
      <c r="C65" s="136"/>
      <c r="D65" s="128"/>
    </row>
    <row r="66" spans="1:4">
      <c r="A66" s="100" t="s">
        <v>108</v>
      </c>
      <c r="B66" s="122">
        <v>0</v>
      </c>
      <c r="C66" s="136"/>
      <c r="D66" s="128"/>
    </row>
    <row r="67" spans="1:4">
      <c r="A67" s="118"/>
      <c r="B67" s="119"/>
      <c r="C67" s="137"/>
      <c r="D67" s="128"/>
    </row>
    <row r="68" spans="1:4">
      <c r="D68" s="89"/>
    </row>
    <row r="69" spans="1:4">
      <c r="A69" s="89"/>
      <c r="B69" s="89"/>
    </row>
    <row r="70" spans="1:4">
      <c r="A70" s="130" t="s">
        <v>102</v>
      </c>
      <c r="B70" s="89"/>
    </row>
    <row r="71" spans="1:4">
      <c r="A71" s="131" t="s">
        <v>107</v>
      </c>
      <c r="B71" s="89"/>
    </row>
    <row r="72" spans="1:4">
      <c r="A72" s="132" t="s">
        <v>402</v>
      </c>
      <c r="B72" s="89"/>
    </row>
  </sheetData>
  <mergeCells count="1">
    <mergeCell ref="A2:C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6"/>
  <dimension ref="A2:X153"/>
  <sheetViews>
    <sheetView showGridLines="0" zoomScale="55" zoomScaleNormal="55" workbookViewId="0">
      <pane xSplit="1" ySplit="2" topLeftCell="B3" activePane="bottomRight" state="frozen"/>
      <selection pane="topRight" activeCell="B1" sqref="B1"/>
      <selection pane="bottomLeft" activeCell="A3" sqref="A3"/>
      <selection pane="bottomRight"/>
    </sheetView>
  </sheetViews>
  <sheetFormatPr defaultColWidth="9.140625" defaultRowHeight="15.75"/>
  <cols>
    <col min="1" max="1" width="41.140625" style="100" customWidth="1"/>
    <col min="2" max="10" width="13.85546875" style="100" customWidth="1"/>
    <col min="11" max="11" width="12.42578125" style="100" customWidth="1"/>
    <col min="12" max="14" width="11.5703125" style="100" customWidth="1"/>
    <col min="15" max="15" width="11.42578125" style="100" customWidth="1"/>
    <col min="16" max="18" width="11.5703125" style="100" customWidth="1"/>
    <col min="19" max="19" width="12.5703125" style="100" customWidth="1"/>
    <col min="20" max="23" width="11.5703125" style="100" customWidth="1"/>
    <col min="24" max="16384" width="9.140625" style="100"/>
  </cols>
  <sheetData>
    <row r="2" spans="1:6" s="138" customFormat="1" ht="24" customHeight="1">
      <c r="A2" s="96" t="s">
        <v>584</v>
      </c>
      <c r="B2" s="96"/>
    </row>
    <row r="4" spans="1:6">
      <c r="A4" s="911" t="s">
        <v>39</v>
      </c>
      <c r="B4" s="912"/>
      <c r="C4" s="913"/>
    </row>
    <row r="5" spans="1:6">
      <c r="A5" s="127"/>
      <c r="B5" s="127"/>
    </row>
    <row r="6" spans="1:6">
      <c r="A6" s="914" t="s">
        <v>586</v>
      </c>
      <c r="B6" s="915"/>
      <c r="C6" s="916"/>
    </row>
    <row r="7" spans="1:6" s="138" customFormat="1" ht="24" customHeight="1">
      <c r="A7" s="114"/>
      <c r="B7" s="115" t="s">
        <v>410</v>
      </c>
      <c r="C7" s="115" t="s">
        <v>401</v>
      </c>
      <c r="D7" s="97"/>
      <c r="E7" s="97"/>
      <c r="F7" s="97"/>
    </row>
    <row r="8" spans="1:6">
      <c r="A8" s="183" t="s">
        <v>585</v>
      </c>
      <c r="B8" s="184">
        <v>50</v>
      </c>
      <c r="C8" s="184">
        <v>9.6999999999999993</v>
      </c>
      <c r="D8" s="156"/>
      <c r="E8" s="140"/>
      <c r="F8" s="140"/>
    </row>
    <row r="9" spans="1:6">
      <c r="A9" s="155" t="s">
        <v>125</v>
      </c>
      <c r="B9" s="158">
        <v>4</v>
      </c>
      <c r="C9" s="158">
        <v>0.8</v>
      </c>
      <c r="D9" s="156"/>
      <c r="E9" s="140"/>
      <c r="F9" s="140"/>
    </row>
    <row r="10" spans="1:6">
      <c r="A10" s="155" t="s">
        <v>126</v>
      </c>
      <c r="B10" s="158">
        <v>35</v>
      </c>
      <c r="C10" s="158">
        <v>6.8</v>
      </c>
      <c r="D10" s="156"/>
      <c r="E10" s="140"/>
      <c r="F10" s="140"/>
    </row>
    <row r="11" spans="1:6">
      <c r="A11" s="155" t="s">
        <v>127</v>
      </c>
      <c r="B11" s="158">
        <v>66</v>
      </c>
      <c r="C11" s="158">
        <v>12.8</v>
      </c>
      <c r="D11" s="156"/>
      <c r="E11" s="140"/>
      <c r="F11" s="140"/>
    </row>
    <row r="12" spans="1:6">
      <c r="A12" s="155" t="s">
        <v>128</v>
      </c>
      <c r="B12" s="158">
        <v>73</v>
      </c>
      <c r="C12" s="158">
        <v>14.2</v>
      </c>
      <c r="D12" s="156"/>
      <c r="E12" s="140"/>
      <c r="F12" s="140"/>
    </row>
    <row r="13" spans="1:6">
      <c r="A13" s="155" t="s">
        <v>129</v>
      </c>
      <c r="B13" s="158">
        <v>50</v>
      </c>
      <c r="C13" s="158">
        <v>9.6999999999999993</v>
      </c>
      <c r="D13" s="156"/>
      <c r="E13" s="140"/>
      <c r="F13" s="140"/>
    </row>
    <row r="14" spans="1:6">
      <c r="A14" s="155" t="s">
        <v>130</v>
      </c>
      <c r="B14" s="158">
        <v>236</v>
      </c>
      <c r="C14" s="158">
        <v>45.9</v>
      </c>
      <c r="D14" s="156"/>
    </row>
    <row r="15" spans="1:6">
      <c r="B15" s="104"/>
      <c r="C15" s="104"/>
    </row>
    <row r="16" spans="1:6">
      <c r="A16" s="100" t="s">
        <v>111</v>
      </c>
      <c r="B16" s="154">
        <v>0</v>
      </c>
      <c r="C16" s="139"/>
      <c r="E16" s="140"/>
      <c r="F16" s="140"/>
    </row>
    <row r="17" spans="1:13">
      <c r="A17" s="118"/>
      <c r="B17" s="118"/>
      <c r="C17" s="185"/>
      <c r="D17" s="163"/>
      <c r="E17" s="163"/>
      <c r="F17" s="163"/>
      <c r="G17" s="163"/>
      <c r="H17" s="163"/>
      <c r="I17" s="163"/>
    </row>
    <row r="18" spans="1:13">
      <c r="A18" s="241"/>
      <c r="B18" s="241"/>
      <c r="C18" s="215"/>
      <c r="D18" s="211"/>
      <c r="E18" s="211"/>
      <c r="F18" s="211"/>
      <c r="G18" s="211"/>
      <c r="H18" s="211"/>
      <c r="I18" s="211"/>
      <c r="J18" s="174"/>
    </row>
    <row r="19" spans="1:13">
      <c r="A19" s="214"/>
      <c r="B19" s="214"/>
      <c r="C19" s="212"/>
      <c r="D19" s="214"/>
      <c r="E19" s="214"/>
      <c r="F19" s="214"/>
      <c r="G19" s="214"/>
      <c r="H19" s="214"/>
      <c r="I19" s="214"/>
      <c r="J19" s="174"/>
    </row>
    <row r="20" spans="1:13">
      <c r="A20" s="917" t="s">
        <v>131</v>
      </c>
      <c r="B20" s="917"/>
      <c r="C20" s="917"/>
      <c r="D20" s="917"/>
      <c r="E20" s="917"/>
      <c r="F20" s="917"/>
      <c r="G20" s="917"/>
      <c r="H20" s="917"/>
      <c r="I20" s="917"/>
      <c r="J20" s="174"/>
    </row>
    <row r="21" spans="1:13">
      <c r="A21" s="237"/>
      <c r="B21" s="237"/>
      <c r="C21" s="237"/>
      <c r="D21" s="237"/>
      <c r="E21" s="237"/>
      <c r="F21" s="237"/>
      <c r="G21" s="237"/>
      <c r="H21" s="237"/>
      <c r="I21" s="237"/>
      <c r="J21" s="174"/>
    </row>
    <row r="22" spans="1:13" s="138" customFormat="1" ht="17.100000000000001" customHeight="1">
      <c r="A22" s="918" t="s">
        <v>136</v>
      </c>
      <c r="B22" s="895" t="s">
        <v>132</v>
      </c>
      <c r="C22" s="896"/>
      <c r="D22" s="896" t="s">
        <v>133</v>
      </c>
      <c r="E22" s="896"/>
      <c r="F22" s="897" t="s">
        <v>134</v>
      </c>
      <c r="G22" s="897"/>
      <c r="H22" s="898" t="s">
        <v>135</v>
      </c>
      <c r="I22" s="898"/>
      <c r="J22" s="236"/>
    </row>
    <row r="23" spans="1:13" s="138" customFormat="1" ht="21" customHeight="1">
      <c r="A23" s="919"/>
      <c r="B23" s="242" t="s">
        <v>410</v>
      </c>
      <c r="C23" s="238" t="s">
        <v>401</v>
      </c>
      <c r="D23" s="238" t="s">
        <v>410</v>
      </c>
      <c r="E23" s="238" t="s">
        <v>401</v>
      </c>
      <c r="F23" s="238" t="s">
        <v>410</v>
      </c>
      <c r="G23" s="238" t="s">
        <v>401</v>
      </c>
      <c r="H23" s="238" t="s">
        <v>410</v>
      </c>
      <c r="I23" s="238" t="s">
        <v>401</v>
      </c>
      <c r="J23" s="236"/>
    </row>
    <row r="24" spans="1:13">
      <c r="A24" s="240" t="s">
        <v>590</v>
      </c>
      <c r="B24" s="216">
        <v>281</v>
      </c>
      <c r="C24" s="217">
        <v>63.3</v>
      </c>
      <c r="D24" s="216">
        <v>162</v>
      </c>
      <c r="E24" s="217">
        <v>36.5</v>
      </c>
      <c r="F24" s="218">
        <v>1</v>
      </c>
      <c r="G24" s="217">
        <v>0.2</v>
      </c>
      <c r="H24" s="218">
        <v>70</v>
      </c>
      <c r="I24" s="219">
        <v>13.6</v>
      </c>
    </row>
    <row r="25" spans="1:13">
      <c r="A25" s="143" t="s">
        <v>589</v>
      </c>
      <c r="B25" s="142">
        <v>78</v>
      </c>
      <c r="C25" s="140">
        <v>19.5</v>
      </c>
      <c r="D25" s="142">
        <v>321</v>
      </c>
      <c r="E25" s="140">
        <v>80.5</v>
      </c>
      <c r="F25" s="159">
        <v>0</v>
      </c>
      <c r="G25" s="140">
        <v>0</v>
      </c>
      <c r="H25" s="159">
        <v>115</v>
      </c>
      <c r="I25" s="102">
        <v>22.4</v>
      </c>
    </row>
    <row r="26" spans="1:13">
      <c r="A26" s="258" t="s">
        <v>591</v>
      </c>
      <c r="B26" s="194">
        <v>269</v>
      </c>
      <c r="C26" s="187">
        <v>63.3</v>
      </c>
      <c r="D26" s="194">
        <v>155</v>
      </c>
      <c r="E26" s="187">
        <v>36.5</v>
      </c>
      <c r="F26" s="196">
        <v>1</v>
      </c>
      <c r="G26" s="187">
        <v>0.2</v>
      </c>
      <c r="H26" s="196">
        <v>89</v>
      </c>
      <c r="I26" s="195">
        <v>17.3</v>
      </c>
    </row>
    <row r="27" spans="1:13">
      <c r="A27" s="259"/>
      <c r="B27" s="252"/>
      <c r="C27" s="253"/>
      <c r="D27" s="252"/>
      <c r="E27" s="253"/>
      <c r="F27" s="257"/>
      <c r="G27" s="253"/>
      <c r="H27" s="257"/>
      <c r="I27" s="255"/>
      <c r="J27" s="174"/>
    </row>
    <row r="28" spans="1:13" s="138" customFormat="1" ht="27.95" customHeight="1">
      <c r="A28" s="35" t="s">
        <v>137</v>
      </c>
      <c r="B28" s="34"/>
      <c r="C28" s="52"/>
      <c r="D28" s="260"/>
      <c r="E28" s="52"/>
      <c r="F28" s="52"/>
      <c r="G28" s="52"/>
      <c r="H28" s="52"/>
      <c r="I28" s="18"/>
      <c r="J28" s="236"/>
    </row>
    <row r="29" spans="1:13">
      <c r="A29" s="244" t="s">
        <v>592</v>
      </c>
      <c r="B29" s="245">
        <v>159</v>
      </c>
      <c r="C29" s="246">
        <v>74</v>
      </c>
      <c r="D29" s="247">
        <v>56</v>
      </c>
      <c r="E29" s="248">
        <v>26</v>
      </c>
      <c r="F29" s="249">
        <v>0</v>
      </c>
      <c r="G29" s="246">
        <v>0</v>
      </c>
      <c r="H29" s="250">
        <v>299</v>
      </c>
      <c r="I29" s="248">
        <v>58.2</v>
      </c>
      <c r="J29" s="174"/>
    </row>
    <row r="30" spans="1:13" s="163" customFormat="1">
      <c r="A30" s="251"/>
      <c r="B30" s="252"/>
      <c r="C30" s="253"/>
      <c r="D30" s="254"/>
      <c r="E30" s="255"/>
      <c r="F30" s="256"/>
      <c r="G30" s="253"/>
      <c r="H30" s="257"/>
      <c r="I30" s="255"/>
      <c r="J30" s="209"/>
    </row>
    <row r="31" spans="1:13" s="211" customFormat="1">
      <c r="A31" s="202"/>
      <c r="B31" s="203"/>
      <c r="C31" s="204"/>
      <c r="D31" s="205"/>
      <c r="E31" s="206"/>
      <c r="F31" s="207"/>
      <c r="G31" s="204"/>
      <c r="H31" s="208"/>
      <c r="I31" s="206"/>
      <c r="J31" s="243"/>
      <c r="K31" s="214"/>
      <c r="L31" s="214"/>
      <c r="M31" s="214"/>
    </row>
    <row r="32" spans="1:13" s="188" customFormat="1" ht="26.1" customHeight="1">
      <c r="A32" s="235" t="s">
        <v>597</v>
      </c>
      <c r="B32" s="924" t="s">
        <v>593</v>
      </c>
      <c r="C32" s="925"/>
      <c r="D32" s="925" t="s">
        <v>594</v>
      </c>
      <c r="E32" s="925"/>
      <c r="F32" s="926" t="s">
        <v>595</v>
      </c>
      <c r="G32" s="926"/>
      <c r="H32" s="926" t="s">
        <v>596</v>
      </c>
      <c r="I32" s="926"/>
      <c r="J32" s="927" t="s">
        <v>134</v>
      </c>
      <c r="K32" s="928"/>
      <c r="L32" s="929" t="s">
        <v>135</v>
      </c>
      <c r="M32" s="928"/>
    </row>
    <row r="33" spans="1:15">
      <c r="A33" s="10"/>
      <c r="B33" s="193" t="s">
        <v>410</v>
      </c>
      <c r="C33" s="213" t="s">
        <v>401</v>
      </c>
      <c r="D33" s="115" t="s">
        <v>410</v>
      </c>
      <c r="E33" s="115" t="s">
        <v>401</v>
      </c>
      <c r="F33" s="115" t="s">
        <v>410</v>
      </c>
      <c r="G33" s="115" t="s">
        <v>401</v>
      </c>
      <c r="H33" s="115" t="s">
        <v>410</v>
      </c>
      <c r="I33" s="115" t="s">
        <v>401</v>
      </c>
      <c r="J33" s="115" t="s">
        <v>410</v>
      </c>
      <c r="K33" s="115" t="s">
        <v>401</v>
      </c>
      <c r="L33" s="115" t="s">
        <v>410</v>
      </c>
      <c r="M33" s="115" t="s">
        <v>401</v>
      </c>
    </row>
    <row r="34" spans="1:15">
      <c r="A34" s="10"/>
      <c r="B34" s="233">
        <v>46</v>
      </c>
      <c r="C34" s="217">
        <v>20.7</v>
      </c>
      <c r="D34" s="216">
        <v>123</v>
      </c>
      <c r="E34" s="217">
        <v>55.4</v>
      </c>
      <c r="F34" s="218">
        <v>40</v>
      </c>
      <c r="G34" s="217">
        <v>18</v>
      </c>
      <c r="H34" s="218">
        <v>9</v>
      </c>
      <c r="I34" s="219">
        <v>4.0999999999999996</v>
      </c>
      <c r="J34" s="191">
        <v>4</v>
      </c>
      <c r="K34" s="191">
        <v>1.8</v>
      </c>
      <c r="L34" s="191">
        <v>292</v>
      </c>
      <c r="M34" s="191">
        <v>56.8</v>
      </c>
    </row>
    <row r="35" spans="1:15">
      <c r="A35" s="6"/>
      <c r="B35" s="234"/>
      <c r="C35" s="222"/>
      <c r="D35" s="221"/>
      <c r="E35" s="222"/>
      <c r="F35" s="223"/>
      <c r="G35" s="222"/>
      <c r="H35" s="223"/>
      <c r="I35" s="224"/>
      <c r="J35" s="220"/>
      <c r="K35" s="220"/>
      <c r="L35" s="220"/>
      <c r="M35" s="220"/>
    </row>
    <row r="36" spans="1:15">
      <c r="A36" s="263"/>
      <c r="B36" s="199"/>
      <c r="C36" s="198"/>
      <c r="D36" s="199"/>
      <c r="E36" s="198"/>
      <c r="F36" s="201"/>
      <c r="G36" s="198"/>
      <c r="H36" s="201"/>
      <c r="I36" s="200"/>
      <c r="J36" s="197"/>
      <c r="K36" s="197"/>
      <c r="L36" s="197"/>
      <c r="M36" s="197"/>
      <c r="N36" s="174"/>
    </row>
    <row r="37" spans="1:15" s="124" customFormat="1" ht="39" customHeight="1">
      <c r="A37" s="264" t="s">
        <v>601</v>
      </c>
      <c r="B37" s="908" t="s">
        <v>598</v>
      </c>
      <c r="C37" s="909"/>
      <c r="D37" s="920" t="s">
        <v>599</v>
      </c>
      <c r="E37" s="909"/>
      <c r="F37" s="921" t="s">
        <v>173</v>
      </c>
      <c r="G37" s="922"/>
      <c r="H37" s="921" t="s">
        <v>600</v>
      </c>
      <c r="I37" s="922"/>
      <c r="J37" s="923" t="s">
        <v>602</v>
      </c>
      <c r="K37" s="922"/>
      <c r="L37" s="910" t="s">
        <v>603</v>
      </c>
      <c r="M37" s="903"/>
      <c r="N37" s="902" t="s">
        <v>135</v>
      </c>
      <c r="O37" s="903"/>
    </row>
    <row r="38" spans="1:15" s="103" customFormat="1" ht="23.1" customHeight="1">
      <c r="A38" s="56"/>
      <c r="B38" s="193" t="s">
        <v>410</v>
      </c>
      <c r="C38" s="115" t="s">
        <v>401</v>
      </c>
      <c r="D38" s="115" t="s">
        <v>410</v>
      </c>
      <c r="E38" s="115" t="s">
        <v>401</v>
      </c>
      <c r="F38" s="115" t="s">
        <v>410</v>
      </c>
      <c r="G38" s="115" t="s">
        <v>401</v>
      </c>
      <c r="H38" s="115" t="s">
        <v>410</v>
      </c>
      <c r="I38" s="115" t="s">
        <v>401</v>
      </c>
      <c r="J38" s="115" t="s">
        <v>410</v>
      </c>
      <c r="K38" s="115" t="s">
        <v>401</v>
      </c>
      <c r="L38" s="115" t="s">
        <v>410</v>
      </c>
      <c r="M38" s="115" t="s">
        <v>401</v>
      </c>
      <c r="N38" s="115" t="s">
        <v>410</v>
      </c>
      <c r="O38" s="115" t="s">
        <v>401</v>
      </c>
    </row>
    <row r="39" spans="1:15" s="103" customFormat="1" ht="23.1" customHeight="1">
      <c r="A39" s="56"/>
      <c r="B39" s="261">
        <v>132</v>
      </c>
      <c r="C39" s="226">
        <v>46.8</v>
      </c>
      <c r="D39" s="225">
        <v>45</v>
      </c>
      <c r="E39" s="227">
        <v>16</v>
      </c>
      <c r="F39" s="225">
        <v>60</v>
      </c>
      <c r="G39" s="226">
        <v>21.3</v>
      </c>
      <c r="H39" s="225">
        <v>23</v>
      </c>
      <c r="I39" s="226">
        <v>8.1999999999999993</v>
      </c>
      <c r="J39" s="228">
        <v>7</v>
      </c>
      <c r="K39" s="228">
        <v>2.5</v>
      </c>
      <c r="L39" s="228">
        <v>15</v>
      </c>
      <c r="M39" s="228">
        <v>5.3</v>
      </c>
      <c r="N39" s="228">
        <v>232</v>
      </c>
      <c r="O39" s="228">
        <v>45.1</v>
      </c>
    </row>
    <row r="40" spans="1:15" s="266" customFormat="1" ht="23.1" customHeight="1">
      <c r="A40" s="265"/>
      <c r="B40" s="262"/>
      <c r="C40" s="230"/>
      <c r="D40" s="229"/>
      <c r="E40" s="231"/>
      <c r="F40" s="229"/>
      <c r="G40" s="230"/>
      <c r="H40" s="229"/>
      <c r="I40" s="230"/>
      <c r="J40" s="232"/>
      <c r="K40" s="232"/>
      <c r="L40" s="232"/>
      <c r="M40" s="232"/>
      <c r="N40" s="232"/>
      <c r="O40" s="232"/>
    </row>
    <row r="41" spans="1:15" s="268" customFormat="1" ht="15.95" customHeight="1">
      <c r="A41" s="271"/>
      <c r="B41" s="269"/>
      <c r="C41" s="269"/>
      <c r="D41" s="269"/>
      <c r="E41" s="270"/>
      <c r="F41" s="269"/>
      <c r="G41" s="269"/>
      <c r="H41" s="269"/>
      <c r="I41" s="269"/>
      <c r="J41" s="269"/>
      <c r="K41" s="269"/>
      <c r="L41" s="269"/>
      <c r="M41" s="269"/>
      <c r="N41" s="269"/>
      <c r="O41" s="269"/>
    </row>
    <row r="42" spans="1:15" s="276" customFormat="1" ht="24.95" customHeight="1">
      <c r="A42" s="275" t="s">
        <v>587</v>
      </c>
      <c r="B42" s="272"/>
      <c r="C42" s="272"/>
      <c r="D42" s="272"/>
      <c r="E42" s="273"/>
      <c r="F42" s="272"/>
      <c r="G42" s="272"/>
      <c r="H42" s="272"/>
      <c r="I42" s="272"/>
      <c r="J42" s="267"/>
      <c r="K42" s="267"/>
      <c r="L42" s="267"/>
      <c r="M42" s="267"/>
      <c r="N42" s="267"/>
      <c r="O42" s="267"/>
    </row>
    <row r="43" spans="1:15" s="168" customFormat="1" ht="38.1" customHeight="1">
      <c r="A43" s="277"/>
      <c r="B43" s="899" t="s">
        <v>132</v>
      </c>
      <c r="C43" s="899"/>
      <c r="D43" s="899" t="s">
        <v>133</v>
      </c>
      <c r="E43" s="899"/>
      <c r="F43" s="900" t="s">
        <v>588</v>
      </c>
      <c r="G43" s="900"/>
      <c r="H43" s="901" t="s">
        <v>135</v>
      </c>
      <c r="I43" s="901"/>
      <c r="J43" s="274"/>
    </row>
    <row r="44" spans="1:15" ht="30" customHeight="1">
      <c r="A44" s="277"/>
      <c r="B44" s="115" t="s">
        <v>410</v>
      </c>
      <c r="C44" s="115" t="s">
        <v>401</v>
      </c>
      <c r="D44" s="115" t="s">
        <v>410</v>
      </c>
      <c r="E44" s="115" t="s">
        <v>401</v>
      </c>
      <c r="F44" s="115" t="s">
        <v>410</v>
      </c>
      <c r="G44" s="115" t="s">
        <v>401</v>
      </c>
      <c r="H44" s="115" t="s">
        <v>410</v>
      </c>
      <c r="I44" s="115" t="s">
        <v>401</v>
      </c>
      <c r="J44" s="174"/>
    </row>
    <row r="45" spans="1:15">
      <c r="A45" s="278"/>
      <c r="B45" s="279">
        <v>259</v>
      </c>
      <c r="C45" s="280">
        <v>56.4</v>
      </c>
      <c r="D45" s="279">
        <v>28</v>
      </c>
      <c r="E45" s="280">
        <v>6.1</v>
      </c>
      <c r="F45" s="281">
        <v>172</v>
      </c>
      <c r="G45" s="282">
        <v>37.5</v>
      </c>
      <c r="H45" s="283">
        <v>55</v>
      </c>
      <c r="I45" s="282">
        <v>10.7</v>
      </c>
      <c r="J45" s="156"/>
    </row>
    <row r="46" spans="1:15">
      <c r="A46" s="284"/>
      <c r="B46" s="192"/>
      <c r="C46" s="118"/>
      <c r="D46" s="118"/>
      <c r="E46" s="118"/>
      <c r="F46" s="118"/>
      <c r="G46" s="118"/>
      <c r="H46" s="118"/>
      <c r="I46" s="118"/>
      <c r="J46" s="174"/>
    </row>
    <row r="47" spans="1:15">
      <c r="A47" s="190"/>
      <c r="B47" s="210"/>
      <c r="C47" s="168"/>
      <c r="D47" s="168"/>
      <c r="E47" s="168"/>
      <c r="F47" s="168"/>
      <c r="G47" s="168"/>
      <c r="H47" s="168"/>
      <c r="I47" s="168"/>
    </row>
    <row r="48" spans="1:15">
      <c r="A48" s="190"/>
      <c r="B48" s="210"/>
      <c r="C48" s="168"/>
      <c r="D48" s="168"/>
      <c r="E48" s="168"/>
      <c r="F48" s="168"/>
      <c r="G48" s="168"/>
      <c r="H48" s="168"/>
      <c r="I48" s="168"/>
    </row>
    <row r="49" spans="1:14">
      <c r="A49" s="160" t="s">
        <v>50</v>
      </c>
      <c r="B49" s="127"/>
    </row>
    <row r="50" spans="1:14">
      <c r="A50" s="127"/>
      <c r="B50" s="127"/>
    </row>
    <row r="51" spans="1:14">
      <c r="A51" s="127" t="s">
        <v>138</v>
      </c>
      <c r="B51" s="127"/>
    </row>
    <row r="52" spans="1:14">
      <c r="A52" s="127" t="s">
        <v>604</v>
      </c>
      <c r="B52" s="127"/>
    </row>
    <row r="53" spans="1:14" ht="17.100000000000001" customHeight="1">
      <c r="A53" s="162"/>
      <c r="B53" s="162"/>
      <c r="C53" s="163"/>
    </row>
    <row r="54" spans="1:14" s="138" customFormat="1">
      <c r="A54" s="285" t="s">
        <v>110</v>
      </c>
      <c r="B54" s="115" t="s">
        <v>410</v>
      </c>
      <c r="C54" s="115" t="s">
        <v>401</v>
      </c>
      <c r="D54" s="161"/>
      <c r="E54" s="97"/>
      <c r="F54" s="97"/>
      <c r="G54" s="100"/>
      <c r="H54" s="100"/>
      <c r="J54" s="100"/>
      <c r="K54" s="100"/>
      <c r="L54" s="100"/>
      <c r="M54" s="100"/>
      <c r="N54" s="100"/>
    </row>
    <row r="55" spans="1:14">
      <c r="A55" s="183" t="s">
        <v>605</v>
      </c>
      <c r="B55" s="286">
        <v>59</v>
      </c>
      <c r="C55" s="286">
        <v>26.1</v>
      </c>
      <c r="D55" s="167"/>
      <c r="E55" s="144"/>
      <c r="F55" s="144"/>
      <c r="J55" s="138"/>
      <c r="K55" s="138"/>
      <c r="L55" s="138"/>
      <c r="M55" s="138"/>
      <c r="N55" s="138"/>
    </row>
    <row r="56" spans="1:14">
      <c r="A56" s="155" t="s">
        <v>139</v>
      </c>
      <c r="B56" s="169">
        <v>24</v>
      </c>
      <c r="C56" s="169">
        <v>10.6</v>
      </c>
      <c r="D56" s="167"/>
      <c r="E56" s="144"/>
      <c r="F56" s="144"/>
    </row>
    <row r="57" spans="1:14">
      <c r="A57" s="155" t="s">
        <v>140</v>
      </c>
      <c r="B57" s="169">
        <v>31</v>
      </c>
      <c r="C57" s="169">
        <v>13.7</v>
      </c>
      <c r="D57" s="167"/>
      <c r="E57" s="144"/>
      <c r="F57" s="144"/>
    </row>
    <row r="58" spans="1:14">
      <c r="A58" s="155" t="s">
        <v>141</v>
      </c>
      <c r="B58" s="169">
        <v>30</v>
      </c>
      <c r="C58" s="169">
        <v>13.3</v>
      </c>
      <c r="D58" s="167"/>
      <c r="E58" s="144"/>
      <c r="F58" s="144"/>
    </row>
    <row r="59" spans="1:14">
      <c r="A59" s="155" t="s">
        <v>606</v>
      </c>
      <c r="B59" s="169">
        <v>64</v>
      </c>
      <c r="C59" s="169">
        <v>28.3</v>
      </c>
      <c r="D59" s="167"/>
      <c r="E59" s="144"/>
      <c r="F59" s="144"/>
    </row>
    <row r="60" spans="1:14">
      <c r="A60" s="165" t="s">
        <v>115</v>
      </c>
      <c r="B60" s="169">
        <v>18</v>
      </c>
      <c r="C60" s="170">
        <v>8</v>
      </c>
      <c r="D60" s="167"/>
      <c r="E60" s="144"/>
      <c r="F60" s="144"/>
    </row>
    <row r="61" spans="1:14">
      <c r="A61" s="166" t="s">
        <v>607</v>
      </c>
      <c r="B61" s="169">
        <v>226</v>
      </c>
      <c r="C61" s="140"/>
      <c r="D61" s="156"/>
      <c r="E61" s="140"/>
      <c r="F61" s="140"/>
    </row>
    <row r="62" spans="1:14">
      <c r="A62" s="166" t="s">
        <v>135</v>
      </c>
      <c r="B62" s="169">
        <v>288</v>
      </c>
      <c r="C62" s="140">
        <v>56</v>
      </c>
      <c r="D62" s="156"/>
      <c r="E62" s="140"/>
      <c r="F62" s="140"/>
    </row>
    <row r="63" spans="1:14">
      <c r="A63" s="118"/>
      <c r="B63" s="220"/>
      <c r="C63" s="220"/>
      <c r="G63" s="138"/>
      <c r="H63" s="138"/>
    </row>
    <row r="64" spans="1:14">
      <c r="A64" s="186"/>
      <c r="B64" s="186"/>
      <c r="C64" s="186"/>
      <c r="G64" s="138"/>
      <c r="H64" s="138"/>
    </row>
    <row r="65" spans="1:14">
      <c r="A65" s="239" t="s">
        <v>611</v>
      </c>
      <c r="B65" s="239"/>
      <c r="C65" s="168"/>
      <c r="G65" s="138"/>
      <c r="H65" s="138"/>
    </row>
    <row r="66" spans="1:14">
      <c r="A66" s="163"/>
      <c r="B66" s="163"/>
      <c r="C66" s="163"/>
      <c r="G66" s="138"/>
      <c r="H66" s="138"/>
    </row>
    <row r="67" spans="1:14" s="138" customFormat="1">
      <c r="A67" s="114" t="s">
        <v>110</v>
      </c>
      <c r="B67" s="115" t="s">
        <v>410</v>
      </c>
      <c r="C67" s="115" t="s">
        <v>401</v>
      </c>
      <c r="J67" s="100"/>
      <c r="K67" s="100"/>
      <c r="L67" s="100"/>
      <c r="M67" s="100"/>
      <c r="N67" s="100"/>
    </row>
    <row r="68" spans="1:14">
      <c r="A68" s="287" t="s">
        <v>142</v>
      </c>
      <c r="B68" s="288"/>
      <c r="C68" s="288"/>
      <c r="J68" s="138"/>
      <c r="K68" s="138"/>
      <c r="L68" s="138"/>
      <c r="M68" s="138"/>
      <c r="N68" s="138"/>
    </row>
    <row r="69" spans="1:14">
      <c r="A69" s="155" t="s">
        <v>143</v>
      </c>
      <c r="B69" s="169">
        <v>38</v>
      </c>
      <c r="C69" s="169">
        <v>17.2</v>
      </c>
      <c r="D69" s="174"/>
    </row>
    <row r="70" spans="1:14">
      <c r="A70" s="155" t="s">
        <v>144</v>
      </c>
      <c r="B70" s="169">
        <v>2</v>
      </c>
      <c r="C70" s="169">
        <v>0.9</v>
      </c>
      <c r="D70" s="174"/>
    </row>
    <row r="71" spans="1:14">
      <c r="A71" s="155" t="s">
        <v>608</v>
      </c>
      <c r="B71" s="169">
        <v>35</v>
      </c>
      <c r="C71" s="169">
        <v>15.8</v>
      </c>
      <c r="D71" s="174"/>
    </row>
    <row r="72" spans="1:14">
      <c r="A72" s="171" t="s">
        <v>145</v>
      </c>
      <c r="B72" s="103"/>
      <c r="C72" s="140"/>
      <c r="D72" s="174"/>
    </row>
    <row r="73" spans="1:14">
      <c r="A73" s="155" t="s">
        <v>146</v>
      </c>
      <c r="B73" s="169">
        <v>7</v>
      </c>
      <c r="C73" s="169">
        <v>3.2</v>
      </c>
      <c r="D73" s="174"/>
    </row>
    <row r="74" spans="1:14">
      <c r="A74" s="165" t="s">
        <v>216</v>
      </c>
      <c r="B74" s="169">
        <v>1</v>
      </c>
      <c r="C74" s="169">
        <v>0.5</v>
      </c>
      <c r="D74" s="174"/>
    </row>
    <row r="75" spans="1:14">
      <c r="A75" s="155" t="s">
        <v>147</v>
      </c>
      <c r="B75" s="169">
        <v>10</v>
      </c>
      <c r="C75" s="169">
        <v>4.5</v>
      </c>
      <c r="D75" s="174"/>
    </row>
    <row r="76" spans="1:14" ht="31.5">
      <c r="A76" s="172" t="s">
        <v>609</v>
      </c>
      <c r="B76" s="169">
        <v>37</v>
      </c>
      <c r="C76" s="169">
        <v>16.7</v>
      </c>
      <c r="D76" s="174"/>
    </row>
    <row r="77" spans="1:14">
      <c r="A77" s="173" t="s">
        <v>610</v>
      </c>
      <c r="B77" s="169">
        <v>47</v>
      </c>
      <c r="C77" s="169">
        <v>21.3</v>
      </c>
      <c r="D77" s="174"/>
    </row>
    <row r="78" spans="1:14">
      <c r="A78" s="173" t="s">
        <v>148</v>
      </c>
      <c r="B78" s="169">
        <v>44</v>
      </c>
      <c r="C78" s="169">
        <v>19.899999999999999</v>
      </c>
      <c r="D78" s="174"/>
    </row>
    <row r="79" spans="1:14">
      <c r="A79" s="125" t="s">
        <v>607</v>
      </c>
      <c r="B79" s="164">
        <f ca="1">SUM(B69:B79)</f>
        <v>221</v>
      </c>
      <c r="C79" s="289"/>
    </row>
    <row r="80" spans="1:14">
      <c r="A80" s="125" t="s">
        <v>135</v>
      </c>
      <c r="B80" s="100">
        <v>293</v>
      </c>
      <c r="C80" s="290">
        <v>57</v>
      </c>
    </row>
    <row r="81" spans="1:24">
      <c r="A81" s="118"/>
      <c r="B81" s="118"/>
      <c r="C81" s="118"/>
    </row>
    <row r="82" spans="1:24">
      <c r="A82" s="168"/>
      <c r="B82" s="168"/>
      <c r="C82" s="168"/>
    </row>
    <row r="83" spans="1:24" ht="15" customHeight="1">
      <c r="A83" s="127" t="s">
        <v>612</v>
      </c>
      <c r="B83" s="127"/>
    </row>
    <row r="84" spans="1:24">
      <c r="A84" s="163"/>
      <c r="B84" s="163"/>
      <c r="C84" s="163"/>
    </row>
    <row r="85" spans="1:24" s="138" customFormat="1">
      <c r="A85" s="114" t="s">
        <v>110</v>
      </c>
      <c r="B85" s="115" t="s">
        <v>410</v>
      </c>
      <c r="C85" s="115" t="s">
        <v>401</v>
      </c>
      <c r="J85" s="100"/>
      <c r="K85" s="100"/>
      <c r="L85" s="100"/>
      <c r="M85" s="100"/>
      <c r="N85" s="100"/>
      <c r="O85" s="100"/>
    </row>
    <row r="86" spans="1:24">
      <c r="A86" s="191" t="s">
        <v>132</v>
      </c>
      <c r="B86" s="216">
        <v>197</v>
      </c>
      <c r="C86" s="217">
        <v>87.2</v>
      </c>
    </row>
    <row r="87" spans="1:24">
      <c r="A87" s="100" t="s">
        <v>133</v>
      </c>
      <c r="B87" s="142">
        <v>20</v>
      </c>
      <c r="C87" s="140">
        <v>8.8000000000000007</v>
      </c>
    </row>
    <row r="88" spans="1:24">
      <c r="A88" s="100" t="s">
        <v>149</v>
      </c>
      <c r="B88" s="100">
        <v>9</v>
      </c>
      <c r="C88" s="140">
        <v>4</v>
      </c>
    </row>
    <row r="89" spans="1:24">
      <c r="A89" s="100" t="s">
        <v>135</v>
      </c>
      <c r="B89" s="100">
        <v>288</v>
      </c>
      <c r="C89" s="140">
        <v>56</v>
      </c>
    </row>
    <row r="90" spans="1:24">
      <c r="A90" s="118"/>
      <c r="B90" s="118"/>
      <c r="C90" s="118"/>
    </row>
    <row r="91" spans="1:24">
      <c r="A91" s="186"/>
      <c r="B91" s="186"/>
      <c r="C91" s="186"/>
    </row>
    <row r="92" spans="1:24">
      <c r="A92" s="239" t="s">
        <v>613</v>
      </c>
      <c r="B92" s="239"/>
      <c r="C92" s="168"/>
    </row>
    <row r="93" spans="1:24">
      <c r="A93" s="163"/>
      <c r="B93" s="291"/>
      <c r="C93" s="291"/>
      <c r="D93" s="163"/>
      <c r="E93" s="163"/>
      <c r="F93" s="163"/>
      <c r="G93" s="163"/>
      <c r="H93" s="163"/>
      <c r="I93" s="163"/>
      <c r="S93" s="147"/>
    </row>
    <row r="94" spans="1:24" s="127" customFormat="1">
      <c r="A94" s="114" t="s">
        <v>110</v>
      </c>
      <c r="B94" s="904" t="s">
        <v>150</v>
      </c>
      <c r="C94" s="905"/>
      <c r="D94" s="904" t="s">
        <v>151</v>
      </c>
      <c r="E94" s="905"/>
      <c r="F94" s="904" t="s">
        <v>152</v>
      </c>
      <c r="G94" s="905"/>
      <c r="H94" s="904" t="s">
        <v>153</v>
      </c>
      <c r="I94" s="905"/>
      <c r="J94" s="906"/>
      <c r="K94" s="907"/>
      <c r="L94" s="906"/>
      <c r="M94" s="907"/>
      <c r="N94" s="906"/>
      <c r="O94" s="907"/>
      <c r="P94" s="906"/>
      <c r="Q94" s="907"/>
      <c r="R94" s="906"/>
      <c r="S94" s="907"/>
      <c r="T94" s="96"/>
      <c r="U94" s="96"/>
      <c r="V94" s="96"/>
      <c r="W94" s="96"/>
      <c r="X94" s="96"/>
    </row>
    <row r="95" spans="1:24" s="138" customFormat="1">
      <c r="A95" s="189"/>
      <c r="B95" s="115" t="s">
        <v>410</v>
      </c>
      <c r="C95" s="115" t="s">
        <v>401</v>
      </c>
      <c r="D95" s="115" t="s">
        <v>410</v>
      </c>
      <c r="E95" s="115" t="s">
        <v>401</v>
      </c>
      <c r="F95" s="115" t="s">
        <v>410</v>
      </c>
      <c r="G95" s="115" t="s">
        <v>401</v>
      </c>
      <c r="H95" s="115" t="s">
        <v>410</v>
      </c>
      <c r="I95" s="115" t="s">
        <v>401</v>
      </c>
      <c r="J95" s="157"/>
      <c r="K95" s="97"/>
      <c r="L95" s="157"/>
      <c r="M95" s="97"/>
      <c r="N95" s="157"/>
      <c r="O95" s="97"/>
      <c r="P95" s="157"/>
      <c r="Q95" s="97"/>
      <c r="R95" s="157"/>
      <c r="S95" s="97"/>
      <c r="T95" s="100"/>
      <c r="U95" s="100"/>
    </row>
    <row r="96" spans="1:24">
      <c r="A96" s="217" t="s">
        <v>669</v>
      </c>
      <c r="B96" s="292">
        <v>90</v>
      </c>
      <c r="C96" s="293">
        <v>34.4</v>
      </c>
      <c r="D96" s="294">
        <v>41</v>
      </c>
      <c r="E96" s="293">
        <v>15.6</v>
      </c>
      <c r="F96" s="294">
        <v>8</v>
      </c>
      <c r="G96" s="293">
        <v>3.1</v>
      </c>
      <c r="H96" s="294">
        <v>9</v>
      </c>
      <c r="I96" s="293">
        <v>3.4</v>
      </c>
      <c r="J96" s="175"/>
      <c r="K96" s="146"/>
      <c r="L96" s="175"/>
      <c r="M96" s="146"/>
      <c r="N96" s="175"/>
      <c r="O96" s="146"/>
      <c r="P96" s="175"/>
      <c r="Q96" s="146"/>
      <c r="R96" s="175"/>
      <c r="S96" s="146"/>
    </row>
    <row r="97" spans="1:20">
      <c r="A97" s="140"/>
      <c r="B97" s="148"/>
      <c r="C97" s="146"/>
      <c r="D97" s="146"/>
      <c r="E97" s="146"/>
      <c r="F97" s="146"/>
      <c r="G97" s="146"/>
      <c r="H97" s="146"/>
      <c r="I97" s="146"/>
      <c r="J97" s="146"/>
      <c r="K97" s="146"/>
      <c r="L97" s="146"/>
      <c r="M97" s="146"/>
      <c r="N97" s="146"/>
      <c r="O97" s="146"/>
      <c r="P97" s="146"/>
      <c r="Q97" s="146"/>
      <c r="R97" s="146"/>
      <c r="S97" s="146"/>
    </row>
    <row r="98" spans="1:20">
      <c r="A98" s="362" t="s">
        <v>155</v>
      </c>
      <c r="B98" s="148"/>
      <c r="C98" s="146"/>
      <c r="D98" s="146"/>
      <c r="E98" s="146"/>
      <c r="F98" s="146"/>
      <c r="G98" s="146"/>
      <c r="H98" s="146"/>
      <c r="I98" s="146"/>
      <c r="J98" s="146"/>
      <c r="K98" s="146"/>
      <c r="L98" s="146"/>
      <c r="M98" s="146"/>
      <c r="N98" s="146"/>
      <c r="O98" s="146"/>
      <c r="P98" s="146"/>
      <c r="Q98" s="146"/>
      <c r="R98" s="146"/>
      <c r="S98" s="146"/>
    </row>
    <row r="99" spans="1:20">
      <c r="A99" s="363" t="s">
        <v>563</v>
      </c>
      <c r="B99" s="148">
        <v>14</v>
      </c>
      <c r="C99" s="146">
        <v>5.3</v>
      </c>
      <c r="D99" s="175">
        <v>4</v>
      </c>
      <c r="E99" s="146">
        <v>1.5</v>
      </c>
      <c r="F99" s="175">
        <v>1</v>
      </c>
      <c r="G99" s="146">
        <v>0.4</v>
      </c>
      <c r="H99" s="175">
        <v>1</v>
      </c>
      <c r="I99" s="146">
        <v>0.4</v>
      </c>
      <c r="J99" s="146"/>
      <c r="K99" s="146"/>
      <c r="L99" s="146"/>
      <c r="M99" s="146"/>
      <c r="N99" s="146"/>
      <c r="O99" s="146"/>
      <c r="P99" s="146"/>
      <c r="Q99" s="146"/>
      <c r="R99" s="146"/>
      <c r="S99" s="146"/>
    </row>
    <row r="100" spans="1:20">
      <c r="A100" s="363" t="s">
        <v>106</v>
      </c>
      <c r="B100" s="148">
        <v>48</v>
      </c>
      <c r="C100" s="146">
        <v>18.3</v>
      </c>
      <c r="D100" s="175">
        <v>21</v>
      </c>
      <c r="E100" s="146">
        <v>8</v>
      </c>
      <c r="F100" s="175">
        <v>3</v>
      </c>
      <c r="G100" s="146">
        <v>1.1000000000000001</v>
      </c>
      <c r="H100" s="175">
        <v>6</v>
      </c>
      <c r="I100" s="146">
        <v>2.2999999999999998</v>
      </c>
      <c r="J100" s="146"/>
      <c r="K100" s="146"/>
      <c r="L100" s="146"/>
      <c r="M100" s="146"/>
      <c r="N100" s="146"/>
      <c r="O100" s="146"/>
      <c r="P100" s="146"/>
      <c r="Q100" s="146"/>
      <c r="R100" s="146"/>
      <c r="S100" s="146"/>
    </row>
    <row r="101" spans="1:20">
      <c r="A101" s="363" t="s">
        <v>157</v>
      </c>
      <c r="B101" s="148">
        <v>28</v>
      </c>
      <c r="C101" s="146">
        <v>10.7</v>
      </c>
      <c r="D101" s="175">
        <v>16</v>
      </c>
      <c r="E101" s="146">
        <v>6.1</v>
      </c>
      <c r="F101" s="175">
        <v>4</v>
      </c>
      <c r="G101" s="146">
        <v>1.5</v>
      </c>
      <c r="H101" s="175">
        <v>2</v>
      </c>
      <c r="I101" s="146">
        <v>0.8</v>
      </c>
      <c r="J101" s="146"/>
      <c r="K101" s="146"/>
      <c r="L101" s="146"/>
      <c r="M101" s="146"/>
      <c r="N101" s="146"/>
      <c r="O101" s="146"/>
      <c r="P101" s="146"/>
      <c r="Q101" s="146"/>
      <c r="R101" s="146"/>
      <c r="S101" s="146"/>
    </row>
    <row r="102" spans="1:20">
      <c r="A102" s="364"/>
      <c r="B102" s="148"/>
      <c r="C102" s="102"/>
      <c r="D102" s="102"/>
      <c r="E102" s="146"/>
      <c r="F102" s="146"/>
      <c r="G102" s="146"/>
      <c r="H102" s="146"/>
      <c r="I102" s="146"/>
      <c r="J102" s="146"/>
      <c r="K102" s="146"/>
      <c r="L102" s="146"/>
      <c r="M102" s="146"/>
      <c r="N102" s="146"/>
      <c r="O102" s="146"/>
      <c r="P102" s="146"/>
      <c r="Q102" s="146"/>
      <c r="R102" s="146"/>
      <c r="S102" s="146"/>
    </row>
    <row r="103" spans="1:20">
      <c r="A103" s="365" t="s">
        <v>158</v>
      </c>
      <c r="B103" s="148"/>
      <c r="C103" s="146"/>
      <c r="D103" s="146"/>
      <c r="E103" s="146"/>
      <c r="F103" s="146"/>
      <c r="G103" s="146"/>
      <c r="H103" s="146"/>
      <c r="I103" s="146"/>
      <c r="J103" s="146"/>
      <c r="K103" s="146"/>
      <c r="L103" s="146"/>
      <c r="M103" s="146"/>
      <c r="N103" s="146"/>
      <c r="O103" s="146"/>
      <c r="P103" s="146"/>
      <c r="Q103" s="146"/>
      <c r="R103" s="146"/>
      <c r="S103" s="146"/>
    </row>
    <row r="104" spans="1:20">
      <c r="A104" s="363" t="s">
        <v>113</v>
      </c>
      <c r="B104" s="361">
        <v>6</v>
      </c>
      <c r="C104" s="146">
        <v>2.2999999999999998</v>
      </c>
      <c r="D104" s="175">
        <v>3</v>
      </c>
      <c r="E104" s="146">
        <v>1.2</v>
      </c>
      <c r="F104" s="175">
        <v>0</v>
      </c>
      <c r="G104" s="146">
        <v>0</v>
      </c>
      <c r="H104" s="175">
        <v>1</v>
      </c>
      <c r="I104" s="146">
        <v>0.4</v>
      </c>
      <c r="J104" s="146"/>
      <c r="K104" s="146"/>
      <c r="L104" s="146"/>
      <c r="M104" s="146"/>
      <c r="N104" s="146"/>
      <c r="O104" s="146"/>
      <c r="P104" s="146"/>
      <c r="Q104" s="146"/>
      <c r="R104" s="146"/>
      <c r="S104" s="146"/>
    </row>
    <row r="105" spans="1:20">
      <c r="A105" s="363" t="s">
        <v>524</v>
      </c>
      <c r="B105" s="361">
        <v>47</v>
      </c>
      <c r="C105" s="146">
        <v>18.2</v>
      </c>
      <c r="D105" s="175">
        <v>15</v>
      </c>
      <c r="E105" s="146">
        <v>5.8</v>
      </c>
      <c r="F105" s="175">
        <v>3</v>
      </c>
      <c r="G105" s="146">
        <v>1.2</v>
      </c>
      <c r="H105" s="175">
        <v>5</v>
      </c>
      <c r="I105" s="146">
        <v>1.9</v>
      </c>
      <c r="J105" s="146"/>
      <c r="K105" s="146"/>
      <c r="L105" s="146"/>
      <c r="M105" s="146"/>
      <c r="N105" s="146"/>
      <c r="O105" s="146"/>
      <c r="P105" s="146"/>
      <c r="Q105" s="146"/>
      <c r="R105" s="146"/>
      <c r="S105" s="146"/>
    </row>
    <row r="106" spans="1:20">
      <c r="A106" s="363" t="s">
        <v>159</v>
      </c>
      <c r="B106" s="361">
        <v>36</v>
      </c>
      <c r="C106" s="146">
        <v>14</v>
      </c>
      <c r="D106" s="175">
        <v>23</v>
      </c>
      <c r="E106" s="146">
        <v>8.9</v>
      </c>
      <c r="F106" s="175">
        <v>5</v>
      </c>
      <c r="G106" s="146">
        <v>1.9</v>
      </c>
      <c r="H106" s="175">
        <v>3</v>
      </c>
      <c r="I106" s="146">
        <v>1.2</v>
      </c>
      <c r="J106" s="146"/>
      <c r="K106" s="146"/>
      <c r="L106" s="146"/>
      <c r="M106" s="146"/>
      <c r="N106" s="146"/>
      <c r="O106" s="146"/>
      <c r="P106" s="146"/>
      <c r="Q106" s="146"/>
      <c r="R106" s="146"/>
      <c r="S106" s="146"/>
    </row>
    <row r="107" spans="1:20" ht="15" customHeight="1">
      <c r="A107" s="181"/>
      <c r="B107" s="145"/>
      <c r="C107" s="102"/>
      <c r="D107" s="102"/>
      <c r="E107" s="146"/>
      <c r="F107" s="146"/>
      <c r="G107" s="146"/>
      <c r="H107" s="146"/>
      <c r="I107" s="146"/>
      <c r="J107" s="146"/>
      <c r="K107" s="146"/>
      <c r="L107" s="146"/>
      <c r="M107" s="146"/>
      <c r="N107" s="146"/>
      <c r="O107" s="146"/>
      <c r="P107" s="146"/>
      <c r="Q107" s="146"/>
      <c r="R107" s="146"/>
      <c r="S107" s="146"/>
    </row>
    <row r="108" spans="1:20" ht="15" customHeight="1">
      <c r="B108" s="145"/>
      <c r="C108" s="146"/>
      <c r="D108" s="146"/>
      <c r="E108" s="146"/>
      <c r="F108" s="146"/>
      <c r="G108" s="146"/>
      <c r="H108" s="146"/>
      <c r="I108" s="146"/>
      <c r="J108" s="146"/>
      <c r="K108" s="146"/>
      <c r="L108" s="146"/>
      <c r="M108" s="146"/>
      <c r="N108" s="146"/>
      <c r="O108" s="146"/>
      <c r="P108" s="146"/>
      <c r="Q108" s="146"/>
      <c r="R108" s="146"/>
      <c r="S108" s="146"/>
    </row>
    <row r="109" spans="1:20">
      <c r="A109" s="149" t="s">
        <v>614</v>
      </c>
      <c r="B109" s="176">
        <v>3.1</v>
      </c>
      <c r="C109" s="176"/>
      <c r="F109" s="146"/>
      <c r="G109" s="146"/>
      <c r="H109" s="146"/>
      <c r="I109" s="146"/>
      <c r="J109" s="146"/>
      <c r="K109" s="146"/>
      <c r="L109" s="146"/>
      <c r="M109" s="146"/>
      <c r="N109" s="146"/>
      <c r="O109" s="146"/>
      <c r="P109" s="146"/>
      <c r="Q109" s="146"/>
      <c r="R109" s="146"/>
      <c r="S109" s="146"/>
      <c r="T109" s="146"/>
    </row>
    <row r="110" spans="1:20">
      <c r="A110" s="149" t="s">
        <v>615</v>
      </c>
      <c r="B110" s="176">
        <v>6.5</v>
      </c>
      <c r="C110" s="176"/>
      <c r="F110" s="146"/>
      <c r="G110" s="146"/>
      <c r="H110" s="146"/>
      <c r="I110" s="146"/>
      <c r="J110" s="146"/>
      <c r="K110" s="146"/>
      <c r="L110" s="146"/>
      <c r="M110" s="146"/>
      <c r="N110" s="146"/>
      <c r="O110" s="146"/>
      <c r="P110" s="146"/>
      <c r="Q110" s="146"/>
      <c r="R110" s="146"/>
      <c r="S110" s="146"/>
      <c r="T110" s="146"/>
    </row>
    <row r="111" spans="1:20">
      <c r="A111" s="149" t="s">
        <v>616</v>
      </c>
      <c r="B111" s="176">
        <v>29.4</v>
      </c>
      <c r="C111" s="176"/>
      <c r="F111" s="146"/>
      <c r="G111" s="146"/>
      <c r="H111" s="146"/>
      <c r="I111" s="146"/>
      <c r="J111" s="146"/>
      <c r="K111" s="146"/>
      <c r="L111" s="146"/>
      <c r="M111" s="146"/>
      <c r="N111" s="146"/>
      <c r="O111" s="146"/>
      <c r="P111" s="146"/>
      <c r="Q111" s="146"/>
      <c r="R111" s="146"/>
      <c r="S111" s="146"/>
      <c r="T111" s="146"/>
    </row>
    <row r="112" spans="1:20">
      <c r="A112" s="140" t="s">
        <v>415</v>
      </c>
      <c r="B112" s="176">
        <v>4.5999999999999996</v>
      </c>
      <c r="C112" s="177"/>
      <c r="D112" s="148"/>
      <c r="E112" s="146"/>
      <c r="F112" s="146"/>
      <c r="G112" s="146"/>
      <c r="H112" s="146"/>
      <c r="I112" s="146"/>
      <c r="J112" s="146"/>
      <c r="K112" s="146"/>
      <c r="L112" s="146"/>
      <c r="M112" s="146"/>
      <c r="N112" s="146"/>
      <c r="O112" s="146"/>
      <c r="P112" s="146"/>
      <c r="Q112" s="146"/>
      <c r="R112" s="146"/>
      <c r="S112" s="146"/>
      <c r="T112" s="146"/>
    </row>
    <row r="113" spans="1:24">
      <c r="A113" s="140" t="s">
        <v>617</v>
      </c>
      <c r="B113" s="176">
        <v>49</v>
      </c>
      <c r="C113" s="177"/>
      <c r="D113" s="146"/>
      <c r="E113" s="146"/>
      <c r="F113" s="146"/>
      <c r="G113" s="146"/>
      <c r="H113" s="146"/>
      <c r="I113" s="146"/>
      <c r="J113" s="146"/>
      <c r="K113" s="146"/>
      <c r="L113" s="146"/>
      <c r="M113" s="146"/>
      <c r="N113" s="146"/>
      <c r="O113" s="146"/>
      <c r="P113" s="146"/>
      <c r="Q113" s="146"/>
      <c r="R113" s="146"/>
      <c r="S113" s="146"/>
    </row>
    <row r="114" spans="1:24">
      <c r="A114" s="295"/>
      <c r="B114" s="296"/>
      <c r="C114" s="297"/>
      <c r="D114" s="297"/>
      <c r="E114" s="297"/>
      <c r="F114" s="297"/>
      <c r="G114" s="297"/>
      <c r="H114" s="297"/>
      <c r="I114" s="297"/>
      <c r="J114" s="146"/>
      <c r="K114" s="146"/>
      <c r="L114" s="146"/>
      <c r="M114" s="146"/>
      <c r="N114" s="146"/>
      <c r="O114" s="146"/>
      <c r="P114" s="146"/>
      <c r="Q114" s="146"/>
      <c r="R114" s="146"/>
    </row>
    <row r="115" spans="1:24">
      <c r="A115" s="298"/>
      <c r="B115" s="29"/>
      <c r="C115" s="299"/>
      <c r="D115" s="300"/>
      <c r="E115" s="300"/>
      <c r="F115" s="300"/>
      <c r="G115" s="300"/>
      <c r="H115" s="300"/>
      <c r="I115" s="300"/>
      <c r="J115" s="146"/>
      <c r="K115" s="146"/>
      <c r="L115" s="146"/>
      <c r="M115" s="146"/>
      <c r="N115" s="146"/>
      <c r="O115" s="146"/>
      <c r="P115" s="146"/>
      <c r="Q115" s="146"/>
      <c r="R115" s="146"/>
    </row>
    <row r="116" spans="1:24" s="138" customFormat="1" ht="27.75" customHeight="1">
      <c r="A116" s="891" t="s">
        <v>618</v>
      </c>
      <c r="B116" s="892"/>
      <c r="C116" s="892"/>
      <c r="D116" s="892"/>
      <c r="E116" s="892"/>
      <c r="F116" s="893"/>
      <c r="G116" s="893"/>
      <c r="H116" s="893"/>
      <c r="I116" s="894"/>
    </row>
    <row r="117" spans="1:24">
      <c r="A117" s="163"/>
      <c r="B117" s="163"/>
      <c r="C117" s="163"/>
      <c r="S117" s="138"/>
      <c r="T117" s="138"/>
      <c r="U117" s="138"/>
      <c r="V117" s="138"/>
      <c r="W117" s="138"/>
      <c r="X117" s="138"/>
    </row>
    <row r="118" spans="1:24" s="138" customFormat="1">
      <c r="A118" s="114" t="s">
        <v>110</v>
      </c>
      <c r="B118" s="115" t="s">
        <v>410</v>
      </c>
      <c r="C118" s="301" t="s">
        <v>401</v>
      </c>
      <c r="D118" s="97"/>
      <c r="E118" s="126"/>
      <c r="F118" s="126"/>
      <c r="G118" s="124"/>
      <c r="H118" s="124"/>
      <c r="I118" s="124"/>
      <c r="J118" s="124"/>
      <c r="K118" s="124"/>
      <c r="L118" s="124"/>
      <c r="M118" s="124"/>
      <c r="N118" s="124"/>
      <c r="O118" s="124"/>
      <c r="P118" s="124"/>
      <c r="S118" s="100"/>
      <c r="T118" s="100"/>
      <c r="U118" s="100"/>
      <c r="V118" s="100"/>
      <c r="W118" s="100"/>
      <c r="X118" s="100"/>
    </row>
    <row r="119" spans="1:24">
      <c r="A119" s="116" t="s">
        <v>379</v>
      </c>
      <c r="B119" s="117">
        <v>424</v>
      </c>
      <c r="C119" s="117">
        <v>82.5</v>
      </c>
      <c r="D119" s="174"/>
      <c r="E119" s="89"/>
      <c r="F119" s="89"/>
      <c r="G119" s="89"/>
      <c r="H119" s="89"/>
      <c r="I119" s="139"/>
      <c r="J119" s="89"/>
      <c r="K119" s="89"/>
      <c r="L119" s="89"/>
      <c r="M119" s="139"/>
      <c r="N119" s="139"/>
      <c r="O119" s="89"/>
      <c r="P119" s="89"/>
    </row>
    <row r="120" spans="1:24">
      <c r="A120" s="98" t="s">
        <v>380</v>
      </c>
      <c r="B120" s="99">
        <v>17</v>
      </c>
      <c r="C120" s="99">
        <v>3.3</v>
      </c>
      <c r="D120" s="174"/>
      <c r="E120" s="89"/>
      <c r="F120" s="89"/>
      <c r="G120" s="89"/>
      <c r="H120" s="89"/>
      <c r="I120" s="139"/>
      <c r="J120" s="89"/>
      <c r="K120" s="89"/>
      <c r="L120" s="89"/>
      <c r="M120" s="139"/>
      <c r="N120" s="139"/>
      <c r="O120" s="89"/>
      <c r="P120" s="89"/>
    </row>
    <row r="121" spans="1:24">
      <c r="A121" s="98" t="s">
        <v>381</v>
      </c>
      <c r="B121" s="99">
        <v>36</v>
      </c>
      <c r="C121" s="99">
        <v>7</v>
      </c>
      <c r="D121" s="174"/>
      <c r="E121" s="89"/>
      <c r="F121" s="89"/>
      <c r="G121" s="89"/>
      <c r="H121" s="89"/>
      <c r="I121" s="139"/>
      <c r="J121" s="89"/>
      <c r="K121" s="89"/>
      <c r="L121" s="89"/>
      <c r="M121" s="139"/>
      <c r="N121" s="139"/>
      <c r="O121" s="89"/>
      <c r="P121" s="89"/>
    </row>
    <row r="122" spans="1:24">
      <c r="A122" s="98" t="s">
        <v>382</v>
      </c>
      <c r="B122" s="99">
        <v>28</v>
      </c>
      <c r="C122" s="99">
        <v>5.4</v>
      </c>
      <c r="D122" s="174"/>
      <c r="E122" s="89"/>
      <c r="F122" s="89"/>
      <c r="G122" s="89"/>
      <c r="H122" s="89"/>
      <c r="I122" s="139"/>
      <c r="J122" s="89"/>
      <c r="K122" s="89"/>
      <c r="L122" s="89"/>
      <c r="M122" s="139"/>
      <c r="N122" s="139"/>
      <c r="O122" s="89"/>
      <c r="P122" s="89"/>
    </row>
    <row r="123" spans="1:24">
      <c r="A123" s="98" t="s">
        <v>619</v>
      </c>
      <c r="B123" s="99">
        <v>3</v>
      </c>
      <c r="C123" s="99">
        <v>0.6</v>
      </c>
      <c r="D123" s="174"/>
      <c r="E123" s="89"/>
      <c r="F123" s="89"/>
      <c r="G123" s="89"/>
      <c r="H123" s="89"/>
      <c r="I123" s="139"/>
      <c r="J123" s="89"/>
      <c r="K123" s="89"/>
      <c r="L123" s="89"/>
      <c r="M123" s="139"/>
      <c r="N123" s="139"/>
      <c r="O123" s="89"/>
      <c r="P123" s="89"/>
    </row>
    <row r="124" spans="1:24">
      <c r="A124" s="98" t="s">
        <v>384</v>
      </c>
      <c r="B124" s="99">
        <v>3</v>
      </c>
      <c r="C124" s="99">
        <v>0.6</v>
      </c>
      <c r="D124" s="174"/>
      <c r="E124" s="89"/>
      <c r="F124" s="89"/>
      <c r="G124" s="89"/>
      <c r="H124" s="89"/>
      <c r="I124" s="139"/>
      <c r="J124" s="89"/>
      <c r="K124" s="89"/>
      <c r="L124" s="89"/>
      <c r="M124" s="139"/>
      <c r="N124" s="139"/>
      <c r="O124" s="89"/>
      <c r="P124" s="89"/>
    </row>
    <row r="125" spans="1:24">
      <c r="A125" s="98" t="s">
        <v>620</v>
      </c>
      <c r="B125" s="99">
        <v>1</v>
      </c>
      <c r="C125" s="99">
        <v>0.2</v>
      </c>
      <c r="D125" s="174"/>
      <c r="E125" s="89"/>
      <c r="F125" s="89"/>
      <c r="G125" s="89"/>
      <c r="H125" s="89"/>
      <c r="I125" s="139"/>
      <c r="J125" s="89"/>
      <c r="K125" s="89"/>
      <c r="L125" s="89"/>
      <c r="M125" s="139"/>
      <c r="N125" s="139"/>
      <c r="O125" s="89"/>
      <c r="P125" s="89"/>
    </row>
    <row r="126" spans="1:24">
      <c r="A126" s="98" t="s">
        <v>621</v>
      </c>
      <c r="B126" s="99">
        <v>2</v>
      </c>
      <c r="C126" s="99">
        <v>0.4</v>
      </c>
      <c r="D126" s="174"/>
      <c r="E126" s="89"/>
      <c r="F126" s="89"/>
      <c r="G126" s="89"/>
      <c r="H126" s="89"/>
      <c r="I126" s="139"/>
      <c r="J126" s="89"/>
      <c r="K126" s="89"/>
      <c r="L126" s="89"/>
      <c r="M126" s="139"/>
      <c r="N126" s="139"/>
      <c r="O126" s="89"/>
      <c r="P126" s="89"/>
    </row>
    <row r="127" spans="1:24">
      <c r="A127" s="168"/>
      <c r="B127" s="168"/>
      <c r="C127" s="180"/>
      <c r="G127" s="89"/>
      <c r="H127" s="89"/>
      <c r="I127" s="139"/>
      <c r="J127" s="89"/>
      <c r="K127" s="89"/>
      <c r="L127" s="89"/>
      <c r="M127" s="89"/>
      <c r="N127" s="139"/>
      <c r="O127" s="89"/>
      <c r="P127" s="89"/>
    </row>
    <row r="128" spans="1:24">
      <c r="A128" s="100" t="s">
        <v>111</v>
      </c>
      <c r="B128" s="100">
        <v>0</v>
      </c>
      <c r="C128" s="139">
        <v>0</v>
      </c>
      <c r="G128" s="89"/>
      <c r="H128" s="89"/>
      <c r="I128" s="139"/>
      <c r="J128" s="89"/>
      <c r="K128" s="89"/>
      <c r="L128" s="89"/>
      <c r="M128" s="139"/>
      <c r="N128" s="139"/>
      <c r="O128" s="89"/>
      <c r="P128" s="89"/>
    </row>
    <row r="129" spans="1:24">
      <c r="A129" s="118"/>
      <c r="B129" s="118"/>
      <c r="C129" s="118"/>
      <c r="G129" s="89"/>
      <c r="H129" s="89"/>
      <c r="I129" s="89"/>
      <c r="J129" s="89"/>
      <c r="K129" s="89"/>
      <c r="L129" s="89"/>
      <c r="M129" s="89"/>
      <c r="N129" s="89"/>
      <c r="O129" s="89"/>
      <c r="P129" s="89"/>
    </row>
    <row r="130" spans="1:24">
      <c r="A130" s="186"/>
      <c r="B130" s="186"/>
      <c r="C130" s="186"/>
      <c r="G130" s="89"/>
      <c r="H130" s="89"/>
      <c r="I130" s="89"/>
      <c r="J130" s="89"/>
      <c r="K130" s="89"/>
      <c r="L130" s="89"/>
      <c r="M130" s="89"/>
      <c r="N130" s="89"/>
      <c r="O130" s="89"/>
      <c r="P130" s="89"/>
    </row>
    <row r="131" spans="1:24">
      <c r="A131" s="239" t="s">
        <v>622</v>
      </c>
      <c r="B131" s="239"/>
      <c r="C131" s="168"/>
      <c r="G131" s="89"/>
      <c r="H131" s="89"/>
      <c r="I131" s="89"/>
      <c r="J131" s="89"/>
      <c r="K131" s="89"/>
      <c r="L131" s="89"/>
      <c r="M131" s="89"/>
      <c r="N131" s="89"/>
      <c r="O131" s="89"/>
      <c r="P131" s="89"/>
    </row>
    <row r="132" spans="1:24">
      <c r="G132" s="89"/>
      <c r="H132" s="89"/>
      <c r="I132" s="89"/>
      <c r="J132" s="89"/>
      <c r="K132" s="89"/>
      <c r="L132" s="89"/>
      <c r="M132" s="89"/>
      <c r="N132" s="89"/>
      <c r="O132" s="89"/>
      <c r="P132" s="89"/>
      <c r="S132" s="138"/>
      <c r="T132" s="138"/>
      <c r="U132" s="138"/>
      <c r="V132" s="138"/>
      <c r="W132" s="138"/>
      <c r="X132" s="138"/>
    </row>
    <row r="133" spans="1:24" s="138" customFormat="1" ht="23.1" customHeight="1">
      <c r="A133" s="178" t="s">
        <v>110</v>
      </c>
      <c r="B133" s="157" t="s">
        <v>410</v>
      </c>
      <c r="C133" s="179" t="s">
        <v>401</v>
      </c>
      <c r="G133" s="124"/>
      <c r="H133" s="124"/>
      <c r="I133" s="124"/>
      <c r="J133" s="124"/>
      <c r="K133" s="124"/>
      <c r="L133" s="124"/>
      <c r="M133" s="124"/>
      <c r="N133" s="124"/>
      <c r="O133" s="124"/>
      <c r="P133" s="124"/>
      <c r="S133" s="100"/>
      <c r="T133" s="100"/>
      <c r="U133" s="100"/>
      <c r="V133" s="100"/>
      <c r="W133" s="100"/>
      <c r="X133" s="100"/>
    </row>
    <row r="134" spans="1:24">
      <c r="A134" s="116" t="s">
        <v>160</v>
      </c>
      <c r="B134" s="302">
        <v>144</v>
      </c>
      <c r="C134" s="302">
        <v>28.5</v>
      </c>
      <c r="D134" s="174"/>
      <c r="G134" s="89"/>
      <c r="H134" s="89"/>
      <c r="I134" s="89"/>
      <c r="J134" s="89"/>
      <c r="K134" s="89"/>
      <c r="L134" s="89"/>
      <c r="M134" s="139"/>
      <c r="N134" s="139"/>
      <c r="O134" s="89"/>
      <c r="P134" s="89"/>
    </row>
    <row r="135" spans="1:24">
      <c r="A135" s="98" t="s">
        <v>161</v>
      </c>
      <c r="B135" s="182">
        <v>2</v>
      </c>
      <c r="C135" s="182">
        <v>0.4</v>
      </c>
      <c r="D135" s="174"/>
      <c r="G135" s="89"/>
      <c r="H135" s="89"/>
      <c r="I135" s="89"/>
      <c r="J135" s="89"/>
      <c r="K135" s="89"/>
      <c r="L135" s="89"/>
      <c r="M135" s="139"/>
      <c r="N135" s="139"/>
      <c r="O135" s="89"/>
      <c r="P135" s="89"/>
    </row>
    <row r="136" spans="1:24">
      <c r="A136" s="98" t="s">
        <v>623</v>
      </c>
      <c r="B136" s="182">
        <v>349</v>
      </c>
      <c r="C136" s="182">
        <v>69.099999999999994</v>
      </c>
      <c r="D136" s="174"/>
      <c r="G136" s="89"/>
      <c r="H136" s="89"/>
      <c r="I136" s="89"/>
      <c r="J136" s="89"/>
      <c r="K136" s="89"/>
      <c r="L136" s="89"/>
      <c r="M136" s="139"/>
      <c r="N136" s="139"/>
      <c r="O136" s="89"/>
      <c r="P136" s="89"/>
    </row>
    <row r="137" spans="1:24">
      <c r="A137" s="98" t="s">
        <v>624</v>
      </c>
      <c r="B137" s="182">
        <v>3</v>
      </c>
      <c r="C137" s="182">
        <v>0.6</v>
      </c>
      <c r="D137" s="174"/>
      <c r="G137" s="89"/>
      <c r="H137" s="89"/>
      <c r="I137" s="89"/>
      <c r="J137" s="89"/>
      <c r="K137" s="89"/>
      <c r="L137" s="89"/>
      <c r="M137" s="139"/>
      <c r="N137" s="139"/>
      <c r="O137" s="89"/>
      <c r="P137" s="89"/>
    </row>
    <row r="138" spans="1:24">
      <c r="A138" s="98" t="s">
        <v>625</v>
      </c>
      <c r="B138" s="182">
        <v>4</v>
      </c>
      <c r="C138" s="182">
        <v>0.8</v>
      </c>
      <c r="D138" s="174"/>
      <c r="G138" s="89"/>
      <c r="H138" s="89"/>
      <c r="I138" s="89"/>
      <c r="J138" s="89"/>
      <c r="K138" s="89"/>
      <c r="L138" s="89"/>
      <c r="M138" s="139"/>
      <c r="N138" s="139"/>
      <c r="O138" s="89"/>
      <c r="P138" s="89"/>
    </row>
    <row r="139" spans="1:24">
      <c r="A139" s="98" t="s">
        <v>157</v>
      </c>
      <c r="B139" s="182">
        <v>2</v>
      </c>
      <c r="C139" s="182">
        <v>0.4</v>
      </c>
      <c r="D139" s="174"/>
      <c r="G139" s="89"/>
      <c r="H139" s="89"/>
      <c r="I139" s="89"/>
      <c r="J139" s="89"/>
      <c r="K139" s="89"/>
      <c r="L139" s="89"/>
      <c r="M139" s="139"/>
      <c r="N139" s="139"/>
      <c r="O139" s="89"/>
      <c r="P139" s="89"/>
    </row>
    <row r="140" spans="1:24">
      <c r="A140" s="98" t="s">
        <v>134</v>
      </c>
      <c r="B140" s="182">
        <v>1</v>
      </c>
      <c r="C140" s="182">
        <v>0.2</v>
      </c>
      <c r="D140" s="174"/>
      <c r="G140" s="89"/>
      <c r="H140" s="89"/>
      <c r="I140" s="89"/>
      <c r="J140" s="89"/>
      <c r="K140" s="89"/>
      <c r="L140" s="89"/>
      <c r="M140" s="139"/>
      <c r="N140" s="139"/>
      <c r="O140" s="89"/>
      <c r="P140" s="89"/>
    </row>
    <row r="141" spans="1:24">
      <c r="A141" s="168"/>
      <c r="B141" s="168"/>
      <c r="C141" s="181"/>
      <c r="G141" s="89"/>
      <c r="H141" s="89"/>
      <c r="I141" s="89"/>
      <c r="J141" s="89"/>
      <c r="K141" s="89"/>
      <c r="L141" s="89"/>
      <c r="M141" s="139"/>
      <c r="N141" s="139"/>
      <c r="O141" s="89"/>
      <c r="P141" s="89"/>
    </row>
    <row r="142" spans="1:24">
      <c r="A142" s="100" t="s">
        <v>111</v>
      </c>
      <c r="B142" s="100">
        <v>9</v>
      </c>
      <c r="C142" s="140">
        <v>1.8</v>
      </c>
      <c r="G142" s="89"/>
      <c r="H142" s="89"/>
      <c r="I142" s="89"/>
      <c r="J142" s="89"/>
      <c r="K142" s="89"/>
      <c r="L142" s="89"/>
      <c r="M142" s="89"/>
      <c r="N142" s="139"/>
      <c r="O142" s="89"/>
      <c r="P142" s="89"/>
    </row>
    <row r="143" spans="1:24">
      <c r="A143" s="118"/>
      <c r="B143" s="118"/>
      <c r="C143" s="118"/>
    </row>
    <row r="144" spans="1:24">
      <c r="A144" s="168"/>
      <c r="B144" s="168"/>
      <c r="C144" s="168"/>
    </row>
    <row r="145" spans="1:6">
      <c r="A145" s="150" t="s">
        <v>102</v>
      </c>
      <c r="B145" s="150"/>
      <c r="C145" s="150"/>
      <c r="D145" s="150"/>
      <c r="E145" s="150"/>
      <c r="F145" s="150"/>
    </row>
    <row r="146" spans="1:6">
      <c r="A146" s="151" t="s">
        <v>107</v>
      </c>
      <c r="B146" s="151"/>
      <c r="C146" s="151"/>
      <c r="D146" s="151"/>
      <c r="E146" s="151"/>
      <c r="F146" s="151"/>
    </row>
    <row r="147" spans="1:6">
      <c r="A147" s="132" t="s">
        <v>402</v>
      </c>
      <c r="B147" s="151"/>
      <c r="C147" s="151"/>
      <c r="D147" s="151"/>
      <c r="E147" s="151"/>
      <c r="F147" s="151"/>
    </row>
    <row r="151" spans="1:6">
      <c r="A151" s="152"/>
    </row>
    <row r="153" spans="1:6">
      <c r="A153" s="153"/>
      <c r="B153" s="153"/>
    </row>
  </sheetData>
  <mergeCells count="35">
    <mergeCell ref="P94:Q94"/>
    <mergeCell ref="R94:S94"/>
    <mergeCell ref="A4:C4"/>
    <mergeCell ref="A6:C6"/>
    <mergeCell ref="A20:I20"/>
    <mergeCell ref="A22:A23"/>
    <mergeCell ref="D37:E37"/>
    <mergeCell ref="F37:G37"/>
    <mergeCell ref="H37:I37"/>
    <mergeCell ref="J37:K37"/>
    <mergeCell ref="B32:C32"/>
    <mergeCell ref="D32:E32"/>
    <mergeCell ref="F32:G32"/>
    <mergeCell ref="H32:I32"/>
    <mergeCell ref="J32:K32"/>
    <mergeCell ref="L32:M32"/>
    <mergeCell ref="N37:O37"/>
    <mergeCell ref="B94:C94"/>
    <mergeCell ref="D94:E94"/>
    <mergeCell ref="F94:G94"/>
    <mergeCell ref="H94:I94"/>
    <mergeCell ref="J94:K94"/>
    <mergeCell ref="L94:M94"/>
    <mergeCell ref="N94:O94"/>
    <mergeCell ref="B37:C37"/>
    <mergeCell ref="L37:M37"/>
    <mergeCell ref="A116:I116"/>
    <mergeCell ref="B22:C22"/>
    <mergeCell ref="D22:E22"/>
    <mergeCell ref="F22:G22"/>
    <mergeCell ref="H22:I22"/>
    <mergeCell ref="B43:C43"/>
    <mergeCell ref="D43:E43"/>
    <mergeCell ref="F43:G43"/>
    <mergeCell ref="H43:I43"/>
  </mergeCells>
  <pageMargins left="0.7" right="0.7" top="0.75" bottom="0.75" header="0.3" footer="0.3"/>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R54"/>
  <sheetViews>
    <sheetView showGridLines="0" zoomScale="55" zoomScaleNormal="55" workbookViewId="0">
      <pane xSplit="1" ySplit="6" topLeftCell="B7" activePane="bottomRight" state="frozen"/>
      <selection pane="topRight" activeCell="B1" sqref="B1"/>
      <selection pane="bottomLeft" activeCell="A7" sqref="A7"/>
      <selection pane="bottomRight" activeCell="C11" sqref="C11"/>
    </sheetView>
  </sheetViews>
  <sheetFormatPr defaultColWidth="9.140625" defaultRowHeight="15.75"/>
  <cols>
    <col min="1" max="1" width="33.140625" style="32" customWidth="1"/>
    <col min="2" max="2" width="14.85546875" style="32" customWidth="1"/>
    <col min="3" max="3" width="13.85546875" style="32" customWidth="1"/>
    <col min="4" max="4" width="13.85546875" style="411" customWidth="1"/>
    <col min="5" max="5" width="13.85546875" style="32" customWidth="1"/>
    <col min="6" max="6" width="13.85546875" style="411" customWidth="1"/>
    <col min="7" max="7" width="13.85546875" style="32" customWidth="1"/>
    <col min="8" max="8" width="13.85546875" style="411" customWidth="1"/>
    <col min="9" max="9" width="13.85546875" style="32" customWidth="1"/>
    <col min="10" max="10" width="13.85546875" style="411" customWidth="1"/>
    <col min="11" max="11" width="13.85546875" style="32" customWidth="1"/>
    <col min="12" max="12" width="13.85546875" style="411" customWidth="1"/>
    <col min="13" max="16384" width="9.140625" style="32"/>
  </cols>
  <sheetData>
    <row r="1" spans="1:18" s="79" customFormat="1" ht="24" customHeight="1">
      <c r="A1" s="370" t="s">
        <v>525</v>
      </c>
      <c r="B1" s="371"/>
      <c r="C1" s="371"/>
      <c r="D1" s="372"/>
      <c r="E1" s="371"/>
      <c r="F1" s="372"/>
      <c r="G1" s="371"/>
      <c r="H1" s="372"/>
      <c r="I1" s="371"/>
      <c r="J1" s="372"/>
      <c r="K1" s="371"/>
      <c r="L1" s="372"/>
    </row>
    <row r="2" spans="1:18">
      <c r="A2" s="373"/>
      <c r="B2" s="373"/>
      <c r="C2" s="373"/>
      <c r="D2" s="374"/>
      <c r="E2" s="373"/>
      <c r="F2" s="374"/>
      <c r="G2" s="373"/>
      <c r="H2" s="374"/>
      <c r="I2" s="373"/>
      <c r="J2" s="374"/>
      <c r="K2" s="373"/>
      <c r="L2" s="374"/>
    </row>
    <row r="3" spans="1:18">
      <c r="A3" s="375" t="s">
        <v>672</v>
      </c>
      <c r="B3" s="373"/>
      <c r="C3" s="373"/>
      <c r="D3" s="374"/>
      <c r="E3" s="373"/>
      <c r="F3" s="374"/>
      <c r="G3" s="373"/>
      <c r="H3" s="374"/>
      <c r="I3" s="373"/>
      <c r="J3" s="374"/>
      <c r="K3" s="373"/>
      <c r="L3" s="374"/>
    </row>
    <row r="4" spans="1:18">
      <c r="A4" s="376"/>
      <c r="B4" s="376"/>
      <c r="C4" s="376"/>
      <c r="D4" s="377"/>
      <c r="E4" s="376"/>
      <c r="F4" s="377"/>
      <c r="G4" s="376"/>
      <c r="H4" s="377"/>
      <c r="I4" s="376"/>
      <c r="J4" s="377"/>
      <c r="K4" s="376"/>
      <c r="L4" s="377"/>
    </row>
    <row r="5" spans="1:18" s="79" customFormat="1" ht="20.100000000000001" customHeight="1">
      <c r="A5" s="378"/>
      <c r="B5" s="379"/>
      <c r="C5" s="930" t="s">
        <v>162</v>
      </c>
      <c r="D5" s="930"/>
      <c r="E5" s="930" t="s">
        <v>163</v>
      </c>
      <c r="F5" s="930"/>
      <c r="G5" s="930" t="s">
        <v>164</v>
      </c>
      <c r="H5" s="930"/>
      <c r="I5" s="930" t="s">
        <v>165</v>
      </c>
      <c r="J5" s="930"/>
      <c r="K5" s="930" t="s">
        <v>166</v>
      </c>
      <c r="L5" s="930"/>
    </row>
    <row r="6" spans="1:18" s="61" customFormat="1" ht="31.5">
      <c r="A6" s="380"/>
      <c r="B6" s="381" t="s">
        <v>109</v>
      </c>
      <c r="C6" s="382" t="s">
        <v>410</v>
      </c>
      <c r="D6" s="381" t="s">
        <v>401</v>
      </c>
      <c r="E6" s="382" t="s">
        <v>410</v>
      </c>
      <c r="F6" s="381" t="s">
        <v>401</v>
      </c>
      <c r="G6" s="382" t="s">
        <v>410</v>
      </c>
      <c r="H6" s="381" t="s">
        <v>401</v>
      </c>
      <c r="I6" s="382" t="s">
        <v>410</v>
      </c>
      <c r="J6" s="381" t="s">
        <v>401</v>
      </c>
      <c r="K6" s="382" t="s">
        <v>410</v>
      </c>
      <c r="L6" s="381" t="s">
        <v>401</v>
      </c>
    </row>
    <row r="7" spans="1:18">
      <c r="A7" s="383" t="s">
        <v>114</v>
      </c>
      <c r="B7" s="384">
        <v>481</v>
      </c>
      <c r="C7" s="384">
        <v>92</v>
      </c>
      <c r="D7" s="385">
        <v>19.100000000000001</v>
      </c>
      <c r="E7" s="384">
        <v>224</v>
      </c>
      <c r="F7" s="385">
        <v>46.6</v>
      </c>
      <c r="G7" s="384">
        <v>110</v>
      </c>
      <c r="H7" s="385">
        <v>22.9</v>
      </c>
      <c r="I7" s="384">
        <v>28</v>
      </c>
      <c r="J7" s="385">
        <v>5.8</v>
      </c>
      <c r="K7" s="384">
        <v>20</v>
      </c>
      <c r="L7" s="385">
        <v>4.2</v>
      </c>
    </row>
    <row r="8" spans="1:18">
      <c r="A8" s="369"/>
      <c r="B8" s="386"/>
      <c r="C8" s="387" t="s">
        <v>210</v>
      </c>
      <c r="D8" s="388"/>
      <c r="E8" s="387"/>
      <c r="F8" s="388"/>
      <c r="G8" s="387"/>
      <c r="H8" s="388"/>
      <c r="I8" s="387"/>
      <c r="J8" s="388"/>
      <c r="K8" s="387"/>
      <c r="L8" s="388"/>
    </row>
    <row r="9" spans="1:18">
      <c r="A9" s="368" t="s">
        <v>218</v>
      </c>
      <c r="B9" s="386"/>
      <c r="C9" s="387"/>
      <c r="D9" s="388"/>
      <c r="E9" s="387"/>
      <c r="F9" s="388"/>
      <c r="G9" s="387"/>
      <c r="H9" s="388"/>
      <c r="I9" s="387"/>
      <c r="J9" s="388"/>
      <c r="K9" s="387"/>
      <c r="L9" s="388"/>
    </row>
    <row r="10" spans="1:18">
      <c r="A10" s="369" t="s">
        <v>503</v>
      </c>
      <c r="B10" s="389">
        <v>95</v>
      </c>
      <c r="C10" s="387">
        <v>9</v>
      </c>
      <c r="D10" s="388">
        <f>C10/$B$7%</f>
        <v>1.9</v>
      </c>
      <c r="E10" s="387">
        <v>52</v>
      </c>
      <c r="F10" s="388">
        <f>E10/$B$7%</f>
        <v>10.8</v>
      </c>
      <c r="G10" s="387">
        <v>27</v>
      </c>
      <c r="H10" s="388">
        <f>G10/$B$7%</f>
        <v>5.6</v>
      </c>
      <c r="I10" s="387">
        <v>4</v>
      </c>
      <c r="J10" s="388">
        <f>I10/$B$7%</f>
        <v>0.8</v>
      </c>
      <c r="K10" s="387">
        <v>2</v>
      </c>
      <c r="L10" s="388">
        <f>K10/$B$7%</f>
        <v>0.4</v>
      </c>
      <c r="M10" s="390"/>
    </row>
    <row r="11" spans="1:18">
      <c r="A11" s="369" t="s">
        <v>106</v>
      </c>
      <c r="B11" s="389">
        <v>148</v>
      </c>
      <c r="C11" s="387">
        <v>42</v>
      </c>
      <c r="D11" s="388">
        <f>C11/$B$7%</f>
        <v>8.6999999999999993</v>
      </c>
      <c r="E11" s="387">
        <v>64</v>
      </c>
      <c r="F11" s="388">
        <f>E11/$B$7%</f>
        <v>13.3</v>
      </c>
      <c r="G11" s="387">
        <v>21</v>
      </c>
      <c r="H11" s="388">
        <f>G11/$B$7%</f>
        <v>4.4000000000000004</v>
      </c>
      <c r="I11" s="387">
        <v>12</v>
      </c>
      <c r="J11" s="388">
        <f>I11/$B$7%</f>
        <v>2.5</v>
      </c>
      <c r="K11" s="387">
        <v>9</v>
      </c>
      <c r="L11" s="388">
        <f>K11/$B$7%</f>
        <v>1.9</v>
      </c>
    </row>
    <row r="12" spans="1:18">
      <c r="A12" s="369" t="s">
        <v>157</v>
      </c>
      <c r="B12" s="391">
        <f>C12+E12+G12+I12+K12</f>
        <v>232</v>
      </c>
      <c r="C12" s="387">
        <v>41</v>
      </c>
      <c r="D12" s="388">
        <f>C12/$B$7%</f>
        <v>8.5</v>
      </c>
      <c r="E12" s="387">
        <v>108</v>
      </c>
      <c r="F12" s="388">
        <f>E12/$B$7%</f>
        <v>22.5</v>
      </c>
      <c r="G12" s="387">
        <v>62</v>
      </c>
      <c r="H12" s="388">
        <f>G12/$B$7%</f>
        <v>12.9</v>
      </c>
      <c r="I12" s="387">
        <v>12</v>
      </c>
      <c r="J12" s="388">
        <f>I12/$B$7%</f>
        <v>2.5</v>
      </c>
      <c r="K12" s="387">
        <v>9</v>
      </c>
      <c r="L12" s="388">
        <f>K12/$B$7%</f>
        <v>1.9</v>
      </c>
    </row>
    <row r="13" spans="1:18">
      <c r="A13" s="369"/>
      <c r="B13" s="389"/>
      <c r="C13" s="389"/>
      <c r="D13" s="386"/>
      <c r="E13" s="386"/>
      <c r="F13" s="386"/>
      <c r="G13" s="386"/>
      <c r="H13" s="386"/>
      <c r="I13" s="386"/>
      <c r="J13" s="386"/>
      <c r="K13" s="386"/>
      <c r="L13" s="386"/>
      <c r="R13" s="390"/>
    </row>
    <row r="14" spans="1:18">
      <c r="A14" s="369" t="s">
        <v>521</v>
      </c>
      <c r="B14" s="392">
        <v>1.4999999999999999E-2</v>
      </c>
      <c r="C14" s="386"/>
      <c r="D14" s="386"/>
      <c r="E14" s="386"/>
      <c r="F14" s="386"/>
      <c r="G14" s="386"/>
      <c r="H14" s="386"/>
      <c r="I14" s="386"/>
      <c r="J14" s="386"/>
      <c r="K14" s="386"/>
      <c r="L14" s="386"/>
      <c r="R14" s="390"/>
    </row>
    <row r="15" spans="1:18">
      <c r="A15" s="369" t="s">
        <v>522</v>
      </c>
      <c r="B15" s="392">
        <v>6.4000000000000001E-2</v>
      </c>
      <c r="C15" s="386"/>
      <c r="D15" s="386"/>
      <c r="E15" s="386"/>
      <c r="F15" s="386"/>
      <c r="G15" s="386"/>
      <c r="H15" s="386"/>
      <c r="I15" s="386"/>
      <c r="J15" s="386"/>
      <c r="K15" s="386"/>
      <c r="L15" s="386"/>
      <c r="R15" s="390"/>
    </row>
    <row r="16" spans="1:18">
      <c r="A16" s="376"/>
      <c r="B16" s="393"/>
      <c r="C16" s="377"/>
      <c r="D16" s="377"/>
      <c r="E16" s="377"/>
      <c r="F16" s="377"/>
      <c r="G16" s="377"/>
      <c r="H16" s="377"/>
      <c r="I16" s="377"/>
      <c r="J16" s="377"/>
      <c r="K16" s="377"/>
      <c r="L16" s="377"/>
      <c r="R16" s="390"/>
    </row>
    <row r="17" spans="1:18">
      <c r="A17" s="369"/>
      <c r="B17" s="392"/>
      <c r="C17" s="386"/>
      <c r="D17" s="386"/>
      <c r="E17" s="386"/>
      <c r="F17" s="386"/>
      <c r="G17" s="386"/>
      <c r="H17" s="386"/>
      <c r="I17" s="386"/>
      <c r="J17" s="386"/>
      <c r="K17" s="386"/>
      <c r="L17" s="386"/>
      <c r="R17" s="390"/>
    </row>
    <row r="18" spans="1:18">
      <c r="A18" s="368" t="s">
        <v>167</v>
      </c>
      <c r="B18" s="389">
        <v>480</v>
      </c>
      <c r="C18" s="387"/>
      <c r="D18" s="388"/>
      <c r="E18" s="387"/>
      <c r="F18" s="388"/>
      <c r="G18" s="387"/>
      <c r="H18" s="388"/>
      <c r="I18" s="387"/>
      <c r="J18" s="388"/>
      <c r="K18" s="387"/>
      <c r="L18" s="388"/>
      <c r="M18" s="390"/>
      <c r="N18" s="390"/>
      <c r="O18" s="390"/>
      <c r="P18" s="390"/>
      <c r="Q18" s="390"/>
      <c r="R18" s="390"/>
    </row>
    <row r="19" spans="1:18">
      <c r="A19" s="394" t="s">
        <v>455</v>
      </c>
      <c r="B19" s="389">
        <v>76</v>
      </c>
      <c r="C19" s="395">
        <v>25</v>
      </c>
      <c r="D19" s="396">
        <f>C19/$B$18%</f>
        <v>5.2</v>
      </c>
      <c r="E19" s="395">
        <v>28</v>
      </c>
      <c r="F19" s="396">
        <f t="shared" ref="F19:F29" si="0">E19/$B$18%</f>
        <v>5.8</v>
      </c>
      <c r="G19" s="395">
        <v>13</v>
      </c>
      <c r="H19" s="396">
        <f t="shared" ref="H19:H29" si="1">G19/$B$18%</f>
        <v>2.7</v>
      </c>
      <c r="I19" s="395">
        <v>4</v>
      </c>
      <c r="J19" s="396">
        <f t="shared" ref="J19:J29" si="2">I19/$B$18%</f>
        <v>0.8</v>
      </c>
      <c r="K19" s="395">
        <v>5</v>
      </c>
      <c r="L19" s="396">
        <f t="shared" ref="L19:L29" si="3">K19/$B$18%</f>
        <v>1</v>
      </c>
    </row>
    <row r="20" spans="1:18" s="79" customFormat="1" ht="31.5">
      <c r="A20" s="397" t="s">
        <v>456</v>
      </c>
      <c r="B20" s="366">
        <v>3</v>
      </c>
      <c r="C20" s="398">
        <v>0</v>
      </c>
      <c r="D20" s="396">
        <f t="shared" ref="D20:D29" si="4">C20/$B$18%</f>
        <v>0</v>
      </c>
      <c r="E20" s="398">
        <v>0</v>
      </c>
      <c r="F20" s="396">
        <f t="shared" si="0"/>
        <v>0</v>
      </c>
      <c r="G20" s="398">
        <v>1</v>
      </c>
      <c r="H20" s="396">
        <f t="shared" si="1"/>
        <v>0.2</v>
      </c>
      <c r="I20" s="398">
        <v>1</v>
      </c>
      <c r="J20" s="396">
        <f t="shared" si="2"/>
        <v>0.2</v>
      </c>
      <c r="K20" s="398">
        <v>0</v>
      </c>
      <c r="L20" s="396">
        <f t="shared" si="3"/>
        <v>0</v>
      </c>
    </row>
    <row r="21" spans="1:18" s="79" customFormat="1">
      <c r="A21" s="399" t="s">
        <v>457</v>
      </c>
      <c r="B21" s="366"/>
      <c r="C21" s="400">
        <v>25</v>
      </c>
      <c r="D21" s="401">
        <f t="shared" si="4"/>
        <v>5.2</v>
      </c>
      <c r="E21" s="400">
        <v>28</v>
      </c>
      <c r="F21" s="401">
        <f t="shared" si="0"/>
        <v>5.8</v>
      </c>
      <c r="G21" s="400">
        <v>14</v>
      </c>
      <c r="H21" s="401">
        <f t="shared" si="1"/>
        <v>2.9</v>
      </c>
      <c r="I21" s="400">
        <v>5</v>
      </c>
      <c r="J21" s="401">
        <f t="shared" si="2"/>
        <v>1</v>
      </c>
      <c r="K21" s="400">
        <v>5</v>
      </c>
      <c r="L21" s="401">
        <f t="shared" si="3"/>
        <v>1</v>
      </c>
    </row>
    <row r="22" spans="1:18">
      <c r="A22" s="394" t="s">
        <v>459</v>
      </c>
      <c r="B22" s="389">
        <v>105</v>
      </c>
      <c r="C22" s="395">
        <v>15</v>
      </c>
      <c r="D22" s="396">
        <f t="shared" si="4"/>
        <v>3.1</v>
      </c>
      <c r="E22" s="395">
        <v>53</v>
      </c>
      <c r="F22" s="396">
        <f t="shared" si="0"/>
        <v>11</v>
      </c>
      <c r="G22" s="395">
        <v>25</v>
      </c>
      <c r="H22" s="396">
        <f t="shared" si="1"/>
        <v>5.2</v>
      </c>
      <c r="I22" s="395">
        <v>6</v>
      </c>
      <c r="J22" s="396">
        <f t="shared" si="2"/>
        <v>1.3</v>
      </c>
      <c r="K22" s="395">
        <v>4</v>
      </c>
      <c r="L22" s="396">
        <f t="shared" si="3"/>
        <v>0.8</v>
      </c>
    </row>
    <row r="23" spans="1:18">
      <c r="A23" s="394" t="s">
        <v>460</v>
      </c>
      <c r="B23" s="389">
        <v>6</v>
      </c>
      <c r="C23" s="395">
        <v>0</v>
      </c>
      <c r="D23" s="396">
        <f t="shared" si="4"/>
        <v>0</v>
      </c>
      <c r="E23" s="395">
        <v>3</v>
      </c>
      <c r="F23" s="396">
        <f t="shared" si="0"/>
        <v>0.6</v>
      </c>
      <c r="G23" s="395">
        <v>1</v>
      </c>
      <c r="H23" s="396">
        <f t="shared" si="1"/>
        <v>0.2</v>
      </c>
      <c r="I23" s="395">
        <v>0</v>
      </c>
      <c r="J23" s="396">
        <f t="shared" si="2"/>
        <v>0</v>
      </c>
      <c r="K23" s="395">
        <v>1</v>
      </c>
      <c r="L23" s="396">
        <f t="shared" si="3"/>
        <v>0.2</v>
      </c>
    </row>
    <row r="24" spans="1:18">
      <c r="A24" s="394" t="s">
        <v>461</v>
      </c>
      <c r="B24" s="389">
        <v>32</v>
      </c>
      <c r="C24" s="395">
        <v>6</v>
      </c>
      <c r="D24" s="396">
        <f t="shared" si="4"/>
        <v>1.3</v>
      </c>
      <c r="E24" s="395">
        <v>13</v>
      </c>
      <c r="F24" s="396">
        <f t="shared" si="0"/>
        <v>2.7</v>
      </c>
      <c r="G24" s="395">
        <v>9</v>
      </c>
      <c r="H24" s="396">
        <f t="shared" si="1"/>
        <v>1.9</v>
      </c>
      <c r="I24" s="395">
        <v>1</v>
      </c>
      <c r="J24" s="396">
        <f t="shared" si="2"/>
        <v>0.2</v>
      </c>
      <c r="K24" s="395">
        <v>0</v>
      </c>
      <c r="L24" s="396">
        <f t="shared" si="3"/>
        <v>0</v>
      </c>
    </row>
    <row r="25" spans="1:18">
      <c r="A25" s="399" t="s">
        <v>458</v>
      </c>
      <c r="B25" s="389">
        <f>B22+B23+B24</f>
        <v>143</v>
      </c>
      <c r="C25" s="389">
        <f>C22+C23+C24</f>
        <v>21</v>
      </c>
      <c r="D25" s="401">
        <f t="shared" si="4"/>
        <v>4.4000000000000004</v>
      </c>
      <c r="E25" s="389">
        <f>E22+E23+E24</f>
        <v>69</v>
      </c>
      <c r="F25" s="401">
        <f t="shared" si="0"/>
        <v>14.4</v>
      </c>
      <c r="G25" s="389">
        <f>G22+G23+G24</f>
        <v>35</v>
      </c>
      <c r="H25" s="401">
        <f t="shared" si="1"/>
        <v>7.3</v>
      </c>
      <c r="I25" s="389">
        <f>I22+I23+I24</f>
        <v>7</v>
      </c>
      <c r="J25" s="401">
        <f t="shared" si="2"/>
        <v>1.5</v>
      </c>
      <c r="K25" s="389">
        <f>K22+K23+K24</f>
        <v>5</v>
      </c>
      <c r="L25" s="401">
        <f t="shared" si="3"/>
        <v>1</v>
      </c>
    </row>
    <row r="26" spans="1:18">
      <c r="A26" s="399" t="s">
        <v>105</v>
      </c>
      <c r="B26" s="389">
        <v>42</v>
      </c>
      <c r="C26" s="387">
        <v>8</v>
      </c>
      <c r="D26" s="401">
        <f t="shared" si="4"/>
        <v>1.7</v>
      </c>
      <c r="E26" s="387">
        <v>23</v>
      </c>
      <c r="F26" s="401">
        <f t="shared" si="0"/>
        <v>4.8</v>
      </c>
      <c r="G26" s="387">
        <v>7</v>
      </c>
      <c r="H26" s="401">
        <f t="shared" si="1"/>
        <v>1.5</v>
      </c>
      <c r="I26" s="387">
        <v>2</v>
      </c>
      <c r="J26" s="401">
        <f t="shared" si="2"/>
        <v>0.4</v>
      </c>
      <c r="K26" s="387">
        <v>1</v>
      </c>
      <c r="L26" s="401">
        <f t="shared" si="3"/>
        <v>0.2</v>
      </c>
    </row>
    <row r="27" spans="1:18">
      <c r="A27" s="399" t="s">
        <v>220</v>
      </c>
      <c r="B27" s="389">
        <v>211</v>
      </c>
      <c r="C27" s="387">
        <v>37</v>
      </c>
      <c r="D27" s="401">
        <f t="shared" si="4"/>
        <v>7.7</v>
      </c>
      <c r="E27" s="387">
        <v>102</v>
      </c>
      <c r="F27" s="401">
        <f t="shared" si="0"/>
        <v>21.3</v>
      </c>
      <c r="G27" s="387">
        <v>51</v>
      </c>
      <c r="H27" s="401">
        <f t="shared" si="1"/>
        <v>10.6</v>
      </c>
      <c r="I27" s="387">
        <v>12</v>
      </c>
      <c r="J27" s="401">
        <f t="shared" si="2"/>
        <v>2.5</v>
      </c>
      <c r="K27" s="387">
        <v>9</v>
      </c>
      <c r="L27" s="401">
        <f t="shared" si="3"/>
        <v>1.9</v>
      </c>
      <c r="M27" s="390"/>
    </row>
    <row r="28" spans="1:18" s="79" customFormat="1" ht="31.5">
      <c r="A28" s="402" t="s">
        <v>450</v>
      </c>
      <c r="B28" s="366">
        <v>1</v>
      </c>
      <c r="C28" s="400">
        <v>0</v>
      </c>
      <c r="D28" s="401">
        <f t="shared" si="4"/>
        <v>0</v>
      </c>
      <c r="E28" s="400">
        <v>1</v>
      </c>
      <c r="F28" s="401">
        <f t="shared" si="0"/>
        <v>0.2</v>
      </c>
      <c r="G28" s="400">
        <v>0</v>
      </c>
      <c r="H28" s="401">
        <f t="shared" si="1"/>
        <v>0</v>
      </c>
      <c r="I28" s="400">
        <v>0</v>
      </c>
      <c r="J28" s="401">
        <f t="shared" si="2"/>
        <v>0</v>
      </c>
      <c r="K28" s="400">
        <v>0</v>
      </c>
      <c r="L28" s="401">
        <f t="shared" si="3"/>
        <v>0</v>
      </c>
      <c r="M28" s="403"/>
    </row>
    <row r="29" spans="1:18">
      <c r="A29" s="399" t="s">
        <v>196</v>
      </c>
      <c r="B29" s="389">
        <v>4</v>
      </c>
      <c r="C29" s="387">
        <v>1</v>
      </c>
      <c r="D29" s="401">
        <f t="shared" si="4"/>
        <v>0.2</v>
      </c>
      <c r="E29" s="387">
        <v>0</v>
      </c>
      <c r="F29" s="401">
        <f t="shared" si="0"/>
        <v>0</v>
      </c>
      <c r="G29" s="387">
        <v>3</v>
      </c>
      <c r="H29" s="401">
        <f t="shared" si="1"/>
        <v>0.6</v>
      </c>
      <c r="I29" s="387">
        <v>0</v>
      </c>
      <c r="J29" s="401">
        <f t="shared" si="2"/>
        <v>0</v>
      </c>
      <c r="K29" s="387">
        <v>0</v>
      </c>
      <c r="L29" s="401">
        <f t="shared" si="3"/>
        <v>0</v>
      </c>
    </row>
    <row r="30" spans="1:18">
      <c r="A30" s="399"/>
      <c r="B30" s="389"/>
      <c r="C30" s="387"/>
      <c r="D30" s="388"/>
      <c r="E30" s="387"/>
      <c r="F30" s="388"/>
      <c r="G30" s="387"/>
      <c r="H30" s="388"/>
      <c r="I30" s="387"/>
      <c r="J30" s="388"/>
      <c r="K30" s="387"/>
      <c r="L30" s="388"/>
    </row>
    <row r="31" spans="1:18">
      <c r="A31" s="369" t="s">
        <v>521</v>
      </c>
      <c r="B31" s="392">
        <v>1.4999999999999999E-2</v>
      </c>
      <c r="C31" s="386"/>
      <c r="D31" s="386"/>
      <c r="E31" s="386"/>
      <c r="F31" s="386"/>
      <c r="G31" s="386"/>
      <c r="H31" s="386"/>
      <c r="I31" s="386"/>
      <c r="J31" s="386"/>
      <c r="K31" s="386"/>
      <c r="L31" s="386"/>
    </row>
    <row r="32" spans="1:18">
      <c r="A32" s="369" t="s">
        <v>523</v>
      </c>
      <c r="B32" s="392">
        <v>6.4000000000000001E-2</v>
      </c>
      <c r="C32" s="386"/>
      <c r="D32" s="386"/>
      <c r="E32" s="386"/>
      <c r="F32" s="386"/>
      <c r="G32" s="386"/>
      <c r="H32" s="386"/>
      <c r="I32" s="386"/>
      <c r="J32" s="386"/>
      <c r="K32" s="386"/>
      <c r="L32" s="386"/>
    </row>
    <row r="33" spans="1:12">
      <c r="A33" s="369"/>
      <c r="B33" s="392"/>
      <c r="C33" s="386"/>
      <c r="D33" s="386"/>
      <c r="E33" s="386"/>
      <c r="F33" s="386"/>
      <c r="G33" s="386"/>
      <c r="H33" s="386"/>
      <c r="I33" s="386"/>
      <c r="J33" s="386"/>
      <c r="K33" s="386"/>
      <c r="L33" s="386"/>
    </row>
    <row r="34" spans="1:12">
      <c r="A34" s="404"/>
      <c r="B34" s="405"/>
      <c r="C34" s="406"/>
      <c r="D34" s="406"/>
      <c r="E34" s="406"/>
      <c r="F34" s="406"/>
      <c r="G34" s="406"/>
      <c r="H34" s="406"/>
      <c r="I34" s="406"/>
      <c r="J34" s="406"/>
      <c r="K34" s="406"/>
      <c r="L34" s="406"/>
    </row>
    <row r="35" spans="1:12">
      <c r="A35" s="368" t="s">
        <v>670</v>
      </c>
      <c r="B35" s="386">
        <v>481</v>
      </c>
      <c r="C35" s="387"/>
      <c r="D35" s="388"/>
      <c r="E35" s="387"/>
      <c r="F35" s="388"/>
      <c r="G35" s="387"/>
      <c r="H35" s="388"/>
      <c r="I35" s="387"/>
      <c r="J35" s="388"/>
      <c r="K35" s="387"/>
      <c r="L35" s="388"/>
    </row>
    <row r="36" spans="1:12">
      <c r="A36" s="369" t="s">
        <v>113</v>
      </c>
      <c r="B36" s="389">
        <v>142</v>
      </c>
      <c r="C36" s="387">
        <v>27</v>
      </c>
      <c r="D36" s="388">
        <f>C36/B7*100</f>
        <v>5.6</v>
      </c>
      <c r="E36" s="387">
        <v>59</v>
      </c>
      <c r="F36" s="388">
        <f>E36/B7*100</f>
        <v>12.3</v>
      </c>
      <c r="G36" s="387">
        <v>29</v>
      </c>
      <c r="H36" s="388">
        <f>G36/B7*100</f>
        <v>6</v>
      </c>
      <c r="I36" s="387">
        <v>12</v>
      </c>
      <c r="J36" s="388">
        <f>I36/B7*100</f>
        <v>2.5</v>
      </c>
      <c r="K36" s="387">
        <v>10</v>
      </c>
      <c r="L36" s="388">
        <f>K36/B7*100</f>
        <v>2.1</v>
      </c>
    </row>
    <row r="37" spans="1:12">
      <c r="A37" s="369" t="s">
        <v>524</v>
      </c>
      <c r="B37" s="389">
        <v>283</v>
      </c>
      <c r="C37" s="387">
        <v>56</v>
      </c>
      <c r="D37" s="388">
        <f>C37/B7*100</f>
        <v>11.6</v>
      </c>
      <c r="E37" s="387">
        <v>129</v>
      </c>
      <c r="F37" s="388">
        <f>E37/B7*100</f>
        <v>26.8</v>
      </c>
      <c r="G37" s="387">
        <v>72</v>
      </c>
      <c r="H37" s="388">
        <f>G37/B7*100</f>
        <v>15</v>
      </c>
      <c r="I37" s="387">
        <v>14</v>
      </c>
      <c r="J37" s="388">
        <f>I37/B7*100</f>
        <v>2.9</v>
      </c>
      <c r="K37" s="387">
        <v>10</v>
      </c>
      <c r="L37" s="388">
        <f>K37/B7*100</f>
        <v>2.1</v>
      </c>
    </row>
    <row r="38" spans="1:12">
      <c r="A38" s="369" t="s">
        <v>159</v>
      </c>
      <c r="B38" s="389">
        <v>56</v>
      </c>
      <c r="C38" s="387">
        <v>9</v>
      </c>
      <c r="D38" s="388">
        <f>C38/B7*100</f>
        <v>1.9</v>
      </c>
      <c r="E38" s="387">
        <v>36</v>
      </c>
      <c r="F38" s="388">
        <f>E38/B7*100</f>
        <v>7.5</v>
      </c>
      <c r="G38" s="387">
        <v>9</v>
      </c>
      <c r="H38" s="388">
        <f>G38/B7*100</f>
        <v>1.9</v>
      </c>
      <c r="I38" s="387">
        <v>2</v>
      </c>
      <c r="J38" s="388">
        <f>I38/B7*100</f>
        <v>0.4</v>
      </c>
      <c r="K38" s="387">
        <v>0</v>
      </c>
      <c r="L38" s="388">
        <v>0</v>
      </c>
    </row>
    <row r="39" spans="1:12">
      <c r="A39" s="369"/>
      <c r="B39" s="389"/>
      <c r="C39" s="387"/>
      <c r="D39" s="388"/>
      <c r="E39" s="387"/>
      <c r="F39" s="388"/>
      <c r="G39" s="387"/>
      <c r="H39" s="388"/>
      <c r="I39" s="387"/>
      <c r="J39" s="388"/>
      <c r="K39" s="387"/>
      <c r="L39" s="388"/>
    </row>
    <row r="40" spans="1:12">
      <c r="A40" s="369" t="s">
        <v>521</v>
      </c>
      <c r="B40" s="392">
        <v>1.4999999999999999E-2</v>
      </c>
      <c r="C40" s="387"/>
      <c r="D40" s="388"/>
      <c r="E40" s="387"/>
      <c r="F40" s="388"/>
      <c r="G40" s="387"/>
      <c r="H40" s="388"/>
      <c r="I40" s="387"/>
      <c r="J40" s="388"/>
      <c r="K40" s="387"/>
      <c r="L40" s="388"/>
    </row>
    <row r="41" spans="1:12">
      <c r="A41" s="369" t="s">
        <v>522</v>
      </c>
      <c r="B41" s="392">
        <v>6.4000000000000001E-2</v>
      </c>
      <c r="C41" s="387"/>
      <c r="D41" s="388"/>
      <c r="E41" s="387"/>
      <c r="F41" s="388"/>
      <c r="G41" s="387"/>
      <c r="H41" s="388"/>
      <c r="I41" s="387"/>
      <c r="J41" s="388"/>
      <c r="K41" s="387"/>
      <c r="L41" s="388"/>
    </row>
    <row r="42" spans="1:12">
      <c r="A42" s="376"/>
      <c r="B42" s="393"/>
      <c r="C42" s="407"/>
      <c r="D42" s="408"/>
      <c r="E42" s="407"/>
      <c r="F42" s="408"/>
      <c r="G42" s="407"/>
      <c r="H42" s="408"/>
      <c r="I42" s="407"/>
      <c r="J42" s="408"/>
      <c r="K42" s="407"/>
      <c r="L42" s="408"/>
    </row>
    <row r="43" spans="1:12">
      <c r="A43" s="404"/>
      <c r="B43" s="405"/>
      <c r="C43" s="384"/>
      <c r="D43" s="385"/>
      <c r="E43" s="384"/>
      <c r="F43" s="385"/>
      <c r="G43" s="384"/>
      <c r="H43" s="385"/>
      <c r="I43" s="384"/>
      <c r="J43" s="385"/>
      <c r="K43" s="384"/>
      <c r="L43" s="385"/>
    </row>
    <row r="44" spans="1:12">
      <c r="A44" s="368" t="s">
        <v>168</v>
      </c>
      <c r="B44" s="386">
        <v>481</v>
      </c>
      <c r="C44" s="387"/>
      <c r="D44" s="388"/>
      <c r="E44" s="387"/>
      <c r="F44" s="388"/>
      <c r="G44" s="387"/>
      <c r="H44" s="388"/>
      <c r="I44" s="387"/>
      <c r="J44" s="388"/>
      <c r="K44" s="387"/>
      <c r="L44" s="388"/>
    </row>
    <row r="45" spans="1:12">
      <c r="A45" s="369" t="s">
        <v>169</v>
      </c>
      <c r="B45" s="389">
        <v>226</v>
      </c>
      <c r="C45" s="387">
        <v>40</v>
      </c>
      <c r="D45" s="388">
        <f>C45/$B$7%</f>
        <v>8.3000000000000007</v>
      </c>
      <c r="E45" s="387">
        <v>107</v>
      </c>
      <c r="F45" s="388">
        <f>E45/$B$7%</f>
        <v>22.2</v>
      </c>
      <c r="G45" s="387">
        <v>49</v>
      </c>
      <c r="H45" s="388">
        <f>G45/$B$7%</f>
        <v>10.199999999999999</v>
      </c>
      <c r="I45" s="387">
        <v>17</v>
      </c>
      <c r="J45" s="388">
        <f>I45/$B$7%</f>
        <v>3.5</v>
      </c>
      <c r="K45" s="387">
        <v>9</v>
      </c>
      <c r="L45" s="388">
        <f>K45/$B$7%</f>
        <v>1.9</v>
      </c>
    </row>
    <row r="46" spans="1:12">
      <c r="A46" s="369" t="s">
        <v>170</v>
      </c>
      <c r="B46" s="389">
        <v>255</v>
      </c>
      <c r="C46" s="387">
        <v>52</v>
      </c>
      <c r="D46" s="388">
        <f>C46/$B$7%</f>
        <v>10.8</v>
      </c>
      <c r="E46" s="387">
        <v>117</v>
      </c>
      <c r="F46" s="388">
        <f>E46/$B$7%</f>
        <v>24.3</v>
      </c>
      <c r="G46" s="387">
        <v>61</v>
      </c>
      <c r="H46" s="388">
        <f>G46/$B$7%</f>
        <v>12.7</v>
      </c>
      <c r="I46" s="387">
        <v>11</v>
      </c>
      <c r="J46" s="388">
        <f>I46/$B$7%</f>
        <v>2.2999999999999998</v>
      </c>
      <c r="K46" s="387">
        <v>11</v>
      </c>
      <c r="L46" s="388">
        <f>K46/$B$7%</f>
        <v>2.2999999999999998</v>
      </c>
    </row>
    <row r="47" spans="1:12">
      <c r="A47" s="369"/>
      <c r="B47" s="386"/>
      <c r="C47" s="386"/>
      <c r="D47" s="388"/>
      <c r="E47" s="388"/>
      <c r="F47" s="388"/>
      <c r="G47" s="388"/>
      <c r="H47" s="388"/>
      <c r="I47" s="388"/>
      <c r="J47" s="386"/>
      <c r="K47" s="387"/>
      <c r="L47" s="386"/>
    </row>
    <row r="48" spans="1:12">
      <c r="A48" s="369" t="s">
        <v>521</v>
      </c>
      <c r="B48" s="392">
        <v>1.4999999999999999E-2</v>
      </c>
      <c r="C48" s="386"/>
      <c r="D48" s="386"/>
      <c r="E48" s="386"/>
      <c r="F48" s="386"/>
      <c r="G48" s="386"/>
      <c r="H48" s="386"/>
      <c r="I48" s="386"/>
      <c r="J48" s="386"/>
      <c r="K48" s="386"/>
      <c r="L48" s="386"/>
    </row>
    <row r="49" spans="1:12">
      <c r="A49" s="369" t="s">
        <v>522</v>
      </c>
      <c r="B49" s="392">
        <v>6.4000000000000001E-2</v>
      </c>
      <c r="C49" s="386"/>
      <c r="D49" s="386"/>
      <c r="E49" s="386"/>
      <c r="F49" s="386"/>
      <c r="G49" s="386"/>
      <c r="H49" s="386"/>
      <c r="I49" s="386"/>
      <c r="J49" s="386"/>
      <c r="K49" s="386"/>
      <c r="L49" s="386"/>
    </row>
    <row r="50" spans="1:12">
      <c r="A50" s="376"/>
      <c r="B50" s="377"/>
      <c r="C50" s="377"/>
      <c r="D50" s="408"/>
      <c r="E50" s="377"/>
      <c r="F50" s="377"/>
      <c r="G50" s="377"/>
      <c r="H50" s="377"/>
      <c r="I50" s="377"/>
      <c r="J50" s="377"/>
      <c r="K50" s="377"/>
      <c r="L50" s="377"/>
    </row>
    <row r="51" spans="1:12">
      <c r="A51" s="373"/>
      <c r="B51" s="374"/>
      <c r="C51" s="374"/>
      <c r="D51" s="374"/>
      <c r="E51" s="374"/>
      <c r="F51" s="374"/>
      <c r="G51" s="374"/>
      <c r="H51" s="374"/>
      <c r="I51" s="374"/>
      <c r="J51" s="374"/>
      <c r="K51" s="374"/>
      <c r="L51" s="374"/>
    </row>
    <row r="52" spans="1:12">
      <c r="A52" s="375" t="s">
        <v>102</v>
      </c>
      <c r="B52" s="409"/>
      <c r="C52" s="409"/>
      <c r="D52" s="409"/>
      <c r="E52" s="374"/>
      <c r="F52" s="374"/>
      <c r="G52" s="374"/>
      <c r="H52" s="374"/>
      <c r="I52" s="374"/>
      <c r="J52" s="374" t="s">
        <v>210</v>
      </c>
      <c r="K52" s="374"/>
      <c r="L52" s="374"/>
    </row>
    <row r="53" spans="1:12">
      <c r="A53" s="373" t="s">
        <v>107</v>
      </c>
      <c r="B53" s="373"/>
      <c r="C53" s="373"/>
      <c r="D53" s="374"/>
      <c r="E53" s="373"/>
      <c r="F53" s="374"/>
      <c r="G53" s="373"/>
      <c r="H53" s="374"/>
      <c r="I53" s="373"/>
      <c r="J53" s="374"/>
      <c r="K53" s="373"/>
      <c r="L53" s="374"/>
    </row>
    <row r="54" spans="1:12">
      <c r="A54" s="410" t="s">
        <v>402</v>
      </c>
    </row>
  </sheetData>
  <mergeCells count="5">
    <mergeCell ref="C5:D5"/>
    <mergeCell ref="E5:F5"/>
    <mergeCell ref="G5:H5"/>
    <mergeCell ref="I5:J5"/>
    <mergeCell ref="K5:L5"/>
  </mergeCells>
  <pageMargins left="0.7" right="0.7" top="0.75" bottom="0.75" header="0.3" footer="0.3"/>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Q161"/>
  <sheetViews>
    <sheetView showGridLines="0" zoomScale="70" zoomScaleNormal="70" workbookViewId="0">
      <pane xSplit="1" ySplit="1" topLeftCell="B2" activePane="bottomRight" state="frozen"/>
      <selection pane="topRight" activeCell="B1" sqref="B1"/>
      <selection pane="bottomLeft" activeCell="A2" sqref="A2"/>
      <selection pane="bottomRight" activeCell="A163" sqref="A163"/>
    </sheetView>
  </sheetViews>
  <sheetFormatPr defaultColWidth="9.140625" defaultRowHeight="15"/>
  <cols>
    <col min="1" max="1" width="29.42578125" style="418" customWidth="1"/>
    <col min="2" max="2" width="15.85546875" style="418" customWidth="1"/>
    <col min="3" max="3" width="15.85546875" style="419" customWidth="1"/>
    <col min="4" max="4" width="15.85546875" style="420" customWidth="1"/>
    <col min="5" max="5" width="15.85546875" style="419" customWidth="1"/>
    <col min="6" max="6" width="15.85546875" style="420" customWidth="1"/>
    <col min="7" max="7" width="15.85546875" style="419" customWidth="1"/>
    <col min="8" max="8" width="15.85546875" style="420" customWidth="1"/>
    <col min="9" max="9" width="15.85546875" style="419" customWidth="1"/>
    <col min="10" max="10" width="15.85546875" style="420" customWidth="1"/>
    <col min="11" max="11" width="11.42578125" style="418" bestFit="1" customWidth="1"/>
    <col min="12" max="16384" width="9.140625" style="418"/>
  </cols>
  <sheetData>
    <row r="1" spans="1:12" s="414" customFormat="1" ht="24" customHeight="1">
      <c r="A1" s="413" t="s">
        <v>533</v>
      </c>
      <c r="C1" s="415"/>
      <c r="D1" s="416"/>
      <c r="E1" s="415"/>
      <c r="F1" s="416"/>
      <c r="G1" s="415"/>
      <c r="H1" s="416"/>
      <c r="I1" s="415" t="s">
        <v>210</v>
      </c>
      <c r="J1" s="416"/>
    </row>
    <row r="3" spans="1:12">
      <c r="A3" s="417" t="s">
        <v>50</v>
      </c>
    </row>
    <row r="5" spans="1:12" ht="15.75">
      <c r="A5" s="421" t="s">
        <v>673</v>
      </c>
    </row>
    <row r="6" spans="1:12" ht="15.75">
      <c r="A6" s="422"/>
      <c r="B6" s="423"/>
      <c r="C6" s="424"/>
      <c r="D6" s="425"/>
      <c r="E6" s="424"/>
      <c r="F6" s="425"/>
      <c r="G6" s="424"/>
      <c r="H6" s="425"/>
      <c r="I6" s="424"/>
      <c r="J6" s="425"/>
    </row>
    <row r="7" spans="1:12" s="414" customFormat="1" ht="20.100000000000001" customHeight="1">
      <c r="A7" s="426"/>
      <c r="B7" s="426"/>
      <c r="C7" s="931" t="s">
        <v>163</v>
      </c>
      <c r="D7" s="931"/>
      <c r="E7" s="931" t="s">
        <v>164</v>
      </c>
      <c r="F7" s="931"/>
      <c r="G7" s="931" t="s">
        <v>165</v>
      </c>
      <c r="H7" s="931"/>
      <c r="I7" s="931" t="s">
        <v>166</v>
      </c>
      <c r="J7" s="931"/>
    </row>
    <row r="8" spans="1:12" ht="31.5">
      <c r="A8" s="423"/>
      <c r="B8" s="428" t="s">
        <v>497</v>
      </c>
      <c r="C8" s="429" t="s">
        <v>410</v>
      </c>
      <c r="D8" s="430" t="s">
        <v>401</v>
      </c>
      <c r="E8" s="429" t="s">
        <v>410</v>
      </c>
      <c r="F8" s="430" t="s">
        <v>401</v>
      </c>
      <c r="G8" s="429" t="s">
        <v>410</v>
      </c>
      <c r="H8" s="430" t="s">
        <v>401</v>
      </c>
      <c r="I8" s="429" t="s">
        <v>410</v>
      </c>
      <c r="J8" s="430" t="s">
        <v>401</v>
      </c>
      <c r="K8" s="431"/>
      <c r="L8" s="432"/>
    </row>
    <row r="9" spans="1:12" ht="15.75">
      <c r="A9" s="421" t="s">
        <v>114</v>
      </c>
      <c r="B9" s="433">
        <v>226</v>
      </c>
      <c r="C9" s="434">
        <v>128</v>
      </c>
      <c r="D9" s="420">
        <v>56.6</v>
      </c>
      <c r="E9" s="434">
        <v>64</v>
      </c>
      <c r="F9" s="420">
        <v>28.3</v>
      </c>
      <c r="G9" s="434">
        <v>17</v>
      </c>
      <c r="H9" s="420">
        <v>7.5</v>
      </c>
      <c r="I9" s="434">
        <v>15</v>
      </c>
      <c r="J9" s="420">
        <v>6.6</v>
      </c>
    </row>
    <row r="10" spans="1:12">
      <c r="B10" s="435"/>
      <c r="C10" s="434"/>
      <c r="E10" s="434"/>
      <c r="G10" s="434"/>
      <c r="I10" s="434"/>
    </row>
    <row r="11" spans="1:12" ht="15.75">
      <c r="A11" s="421" t="s">
        <v>526</v>
      </c>
      <c r="B11" s="435"/>
      <c r="C11" s="434"/>
      <c r="E11" s="434"/>
      <c r="G11" s="434"/>
      <c r="I11" s="434"/>
    </row>
    <row r="12" spans="1:12">
      <c r="A12" s="436" t="s">
        <v>503</v>
      </c>
      <c r="B12" s="433">
        <v>38</v>
      </c>
      <c r="C12" s="434">
        <v>19</v>
      </c>
      <c r="D12" s="420">
        <f>C12/B9*100</f>
        <v>8.4</v>
      </c>
      <c r="E12" s="434">
        <v>14</v>
      </c>
      <c r="F12" s="420">
        <f>E12/B9*100</f>
        <v>6.2</v>
      </c>
      <c r="G12" s="434">
        <v>4</v>
      </c>
      <c r="H12" s="420">
        <f>G12/B9*100</f>
        <v>1.8</v>
      </c>
      <c r="I12" s="434">
        <v>1</v>
      </c>
      <c r="J12" s="420">
        <f>1/226*100</f>
        <v>0.4</v>
      </c>
    </row>
    <row r="13" spans="1:12">
      <c r="A13" s="418" t="s">
        <v>106</v>
      </c>
      <c r="B13" s="433">
        <v>113</v>
      </c>
      <c r="C13" s="434">
        <v>74</v>
      </c>
      <c r="D13" s="420">
        <f>C13/B9*100</f>
        <v>32.700000000000003</v>
      </c>
      <c r="E13" s="434">
        <v>22</v>
      </c>
      <c r="F13" s="420">
        <f>E13/B9*100</f>
        <v>9.6999999999999993</v>
      </c>
      <c r="G13" s="434">
        <v>8</v>
      </c>
      <c r="H13" s="420">
        <f>G13/B9*100</f>
        <v>3.5</v>
      </c>
      <c r="I13" s="434">
        <v>9</v>
      </c>
      <c r="J13" s="420">
        <f>9/226*100</f>
        <v>4</v>
      </c>
    </row>
    <row r="14" spans="1:12">
      <c r="A14" s="418" t="s">
        <v>157</v>
      </c>
      <c r="B14" s="433">
        <v>75</v>
      </c>
      <c r="C14" s="434">
        <v>35</v>
      </c>
      <c r="D14" s="420">
        <f>C14/B9*100</f>
        <v>15.5</v>
      </c>
      <c r="E14" s="434">
        <v>28</v>
      </c>
      <c r="F14" s="420">
        <f>E14/B9*100</f>
        <v>12.4</v>
      </c>
      <c r="G14" s="434">
        <v>5</v>
      </c>
      <c r="H14" s="420">
        <f>G14/B9*100</f>
        <v>2.2000000000000002</v>
      </c>
      <c r="I14" s="434">
        <v>5</v>
      </c>
      <c r="J14" s="420">
        <f>5/226*100</f>
        <v>2.2000000000000002</v>
      </c>
    </row>
    <row r="15" spans="1:12" ht="15.75">
      <c r="A15" s="421"/>
      <c r="B15" s="435"/>
      <c r="C15" s="434"/>
      <c r="E15" s="434"/>
      <c r="G15" s="434"/>
      <c r="I15" s="434"/>
    </row>
    <row r="16" spans="1:12" ht="15.75">
      <c r="A16" s="421" t="s">
        <v>158</v>
      </c>
      <c r="B16" s="435"/>
      <c r="C16" s="434"/>
      <c r="E16" s="434"/>
      <c r="G16" s="434"/>
      <c r="I16" s="434"/>
    </row>
    <row r="17" spans="1:12">
      <c r="A17" s="418" t="s">
        <v>113</v>
      </c>
      <c r="B17" s="433">
        <v>66</v>
      </c>
      <c r="C17" s="434">
        <v>28</v>
      </c>
      <c r="D17" s="420">
        <f>C17/B9*100</f>
        <v>12.4</v>
      </c>
      <c r="E17" s="434">
        <v>20</v>
      </c>
      <c r="F17" s="420">
        <f>E17/B9*100</f>
        <v>8.8000000000000007</v>
      </c>
      <c r="G17" s="434">
        <v>11</v>
      </c>
      <c r="H17" s="420">
        <f>G17/B9*100</f>
        <v>4.9000000000000004</v>
      </c>
      <c r="I17" s="434">
        <v>7</v>
      </c>
      <c r="J17" s="420">
        <f>I17/B9*100</f>
        <v>3.1</v>
      </c>
    </row>
    <row r="18" spans="1:12">
      <c r="A18" s="418" t="s">
        <v>524</v>
      </c>
      <c r="B18" s="433">
        <v>125</v>
      </c>
      <c r="C18" s="434">
        <v>77</v>
      </c>
      <c r="D18" s="420">
        <f>C18/B9*100</f>
        <v>34.1</v>
      </c>
      <c r="E18" s="434">
        <v>33</v>
      </c>
      <c r="F18" s="420">
        <f>E18/B9*100</f>
        <v>14.6</v>
      </c>
      <c r="G18" s="434">
        <v>5</v>
      </c>
      <c r="H18" s="420">
        <f>G18/B9*100</f>
        <v>2.2000000000000002</v>
      </c>
      <c r="I18" s="434">
        <v>8</v>
      </c>
      <c r="J18" s="420">
        <f>I18/B9*100</f>
        <v>3.5</v>
      </c>
    </row>
    <row r="19" spans="1:12">
      <c r="A19" s="418" t="s">
        <v>159</v>
      </c>
      <c r="B19" s="433">
        <v>32</v>
      </c>
      <c r="C19" s="434">
        <v>22</v>
      </c>
      <c r="D19" s="420">
        <f>C19/B9*100</f>
        <v>9.6999999999999993</v>
      </c>
      <c r="E19" s="434">
        <v>9</v>
      </c>
      <c r="F19" s="420">
        <f>E19/B9*100</f>
        <v>4</v>
      </c>
      <c r="G19" s="434">
        <v>1</v>
      </c>
      <c r="H19" s="420">
        <f>G19/B9*100</f>
        <v>0.4</v>
      </c>
      <c r="I19" s="434">
        <v>0</v>
      </c>
      <c r="J19" s="420">
        <v>0</v>
      </c>
    </row>
    <row r="20" spans="1:12">
      <c r="B20" s="433"/>
      <c r="C20" s="434"/>
      <c r="E20" s="434"/>
      <c r="G20" s="434"/>
      <c r="I20" s="434"/>
    </row>
    <row r="21" spans="1:12">
      <c r="A21" s="418" t="s">
        <v>434</v>
      </c>
      <c r="B21" s="437">
        <v>8.9999999999999993E-3</v>
      </c>
      <c r="C21" s="434"/>
      <c r="E21" s="434"/>
      <c r="G21" s="434"/>
      <c r="I21" s="434"/>
      <c r="K21" s="435"/>
      <c r="L21" s="435"/>
    </row>
    <row r="22" spans="1:12">
      <c r="A22" s="418" t="s">
        <v>527</v>
      </c>
      <c r="B22" s="437">
        <v>0.56000000000000005</v>
      </c>
      <c r="C22" s="434"/>
      <c r="E22" s="434"/>
      <c r="G22" s="434"/>
      <c r="I22" s="434"/>
      <c r="K22" s="435"/>
      <c r="L22" s="435"/>
    </row>
    <row r="23" spans="1:12">
      <c r="A23" s="423"/>
      <c r="B23" s="438"/>
      <c r="C23" s="439"/>
      <c r="D23" s="425"/>
      <c r="E23" s="439"/>
      <c r="F23" s="425"/>
      <c r="G23" s="439"/>
      <c r="H23" s="425"/>
      <c r="I23" s="439"/>
      <c r="J23" s="425"/>
      <c r="K23" s="435"/>
      <c r="L23" s="435"/>
    </row>
    <row r="24" spans="1:12">
      <c r="B24" s="433"/>
      <c r="C24" s="434"/>
      <c r="E24" s="434"/>
      <c r="G24" s="434"/>
      <c r="I24" s="434"/>
      <c r="K24" s="434"/>
      <c r="L24" s="420"/>
    </row>
    <row r="25" spans="1:12">
      <c r="A25" s="417" t="s">
        <v>139</v>
      </c>
    </row>
    <row r="26" spans="1:12">
      <c r="J26" s="420" t="s">
        <v>210</v>
      </c>
    </row>
    <row r="27" spans="1:12" ht="15.75">
      <c r="A27" s="421" t="s">
        <v>674</v>
      </c>
    </row>
    <row r="29" spans="1:12" s="414" customFormat="1" ht="20.100000000000001" customHeight="1">
      <c r="A29" s="426"/>
      <c r="B29" s="426"/>
      <c r="C29" s="931" t="s">
        <v>163</v>
      </c>
      <c r="D29" s="931"/>
      <c r="E29" s="931" t="s">
        <v>164</v>
      </c>
      <c r="F29" s="931"/>
      <c r="G29" s="931" t="s">
        <v>165</v>
      </c>
      <c r="H29" s="931"/>
      <c r="I29" s="931" t="s">
        <v>166</v>
      </c>
      <c r="J29" s="931"/>
    </row>
    <row r="30" spans="1:12" ht="31.5">
      <c r="A30" s="423"/>
      <c r="B30" s="428" t="s">
        <v>497</v>
      </c>
      <c r="C30" s="429" t="s">
        <v>410</v>
      </c>
      <c r="D30" s="430" t="s">
        <v>401</v>
      </c>
      <c r="E30" s="429" t="s">
        <v>410</v>
      </c>
      <c r="F30" s="430" t="s">
        <v>401</v>
      </c>
      <c r="G30" s="429" t="s">
        <v>410</v>
      </c>
      <c r="H30" s="430" t="s">
        <v>401</v>
      </c>
      <c r="I30" s="429" t="s">
        <v>410</v>
      </c>
      <c r="J30" s="430" t="s">
        <v>401</v>
      </c>
    </row>
    <row r="31" spans="1:12" ht="15.75">
      <c r="A31" s="421" t="s">
        <v>114</v>
      </c>
      <c r="B31" s="433">
        <v>166</v>
      </c>
      <c r="C31" s="434">
        <v>118</v>
      </c>
      <c r="D31" s="420">
        <v>71.099999999999994</v>
      </c>
      <c r="E31" s="434">
        <v>31</v>
      </c>
      <c r="F31" s="420">
        <v>18.7</v>
      </c>
      <c r="G31" s="434">
        <v>6</v>
      </c>
      <c r="H31" s="420">
        <v>3.6</v>
      </c>
      <c r="I31" s="434">
        <v>2</v>
      </c>
      <c r="J31" s="420">
        <v>1.2</v>
      </c>
      <c r="K31" s="435"/>
    </row>
    <row r="32" spans="1:12">
      <c r="B32" s="435"/>
      <c r="C32" s="434"/>
      <c r="E32" s="434"/>
      <c r="G32" s="434"/>
      <c r="I32" s="434"/>
      <c r="K32" s="435"/>
    </row>
    <row r="33" spans="1:11" ht="15.75">
      <c r="A33" s="421" t="s">
        <v>526</v>
      </c>
      <c r="B33" s="435"/>
      <c r="C33" s="434"/>
      <c r="E33" s="434"/>
      <c r="G33" s="434"/>
      <c r="I33" s="434"/>
      <c r="K33" s="435"/>
    </row>
    <row r="34" spans="1:11">
      <c r="A34" s="436" t="s">
        <v>503</v>
      </c>
      <c r="B34" s="433">
        <v>23</v>
      </c>
      <c r="C34" s="434">
        <v>14</v>
      </c>
      <c r="D34" s="420">
        <f>C34/B31*100</f>
        <v>8.4</v>
      </c>
      <c r="E34" s="434">
        <v>4</v>
      </c>
      <c r="F34" s="420">
        <f>E34/B31*100</f>
        <v>2.4</v>
      </c>
      <c r="G34" s="434">
        <v>1</v>
      </c>
      <c r="H34" s="420">
        <f>G34/B31*100</f>
        <v>0.6</v>
      </c>
      <c r="I34" s="434">
        <v>0</v>
      </c>
      <c r="J34" s="420">
        <v>0</v>
      </c>
      <c r="K34" s="435"/>
    </row>
    <row r="35" spans="1:11">
      <c r="A35" s="418" t="s">
        <v>106</v>
      </c>
      <c r="B35" s="433">
        <v>90</v>
      </c>
      <c r="C35" s="434">
        <v>67</v>
      </c>
      <c r="D35" s="420">
        <f>C35/B31*100</f>
        <v>40.4</v>
      </c>
      <c r="E35" s="434">
        <v>16</v>
      </c>
      <c r="F35" s="420">
        <f>E35/B31*100</f>
        <v>9.6</v>
      </c>
      <c r="G35" s="434">
        <v>4</v>
      </c>
      <c r="H35" s="420">
        <f>G35/B31*100</f>
        <v>2.4</v>
      </c>
      <c r="I35" s="434">
        <v>1</v>
      </c>
      <c r="J35" s="420">
        <f>I35/B31*100</f>
        <v>0.6</v>
      </c>
      <c r="K35" s="435"/>
    </row>
    <row r="36" spans="1:11">
      <c r="A36" s="418" t="s">
        <v>157</v>
      </c>
      <c r="B36" s="433">
        <v>53</v>
      </c>
      <c r="C36" s="434">
        <v>37</v>
      </c>
      <c r="D36" s="420">
        <f>C36/B31*100</f>
        <v>22.3</v>
      </c>
      <c r="E36" s="434">
        <v>11</v>
      </c>
      <c r="F36" s="420">
        <f>E36/B31*100</f>
        <v>6.6</v>
      </c>
      <c r="G36" s="434">
        <v>1</v>
      </c>
      <c r="H36" s="420">
        <v>0.6</v>
      </c>
      <c r="I36" s="434">
        <v>1</v>
      </c>
      <c r="J36" s="420">
        <f>I36/B31*100</f>
        <v>0.6</v>
      </c>
      <c r="K36" s="435"/>
    </row>
    <row r="37" spans="1:11" ht="15.75">
      <c r="A37" s="421"/>
      <c r="B37" s="435"/>
      <c r="C37" s="434"/>
      <c r="E37" s="434"/>
      <c r="G37" s="434"/>
      <c r="I37" s="434"/>
      <c r="K37" s="435"/>
    </row>
    <row r="38" spans="1:11" ht="15.75">
      <c r="A38" s="421" t="s">
        <v>158</v>
      </c>
      <c r="B38" s="435"/>
      <c r="C38" s="434"/>
      <c r="E38" s="434"/>
      <c r="G38" s="434"/>
      <c r="I38" s="434"/>
      <c r="K38" s="435"/>
    </row>
    <row r="39" spans="1:11">
      <c r="A39" s="418" t="s">
        <v>113</v>
      </c>
      <c r="B39" s="433">
        <v>49</v>
      </c>
      <c r="C39" s="434">
        <v>35</v>
      </c>
      <c r="D39" s="420">
        <f>C39/B31*100</f>
        <v>21.1</v>
      </c>
      <c r="E39" s="434">
        <v>9</v>
      </c>
      <c r="F39" s="420">
        <f>E39/B31*100</f>
        <v>5.4</v>
      </c>
      <c r="G39" s="434">
        <v>2</v>
      </c>
      <c r="H39" s="420">
        <f>G39/B31*100</f>
        <v>1.2</v>
      </c>
      <c r="I39" s="434">
        <v>1</v>
      </c>
      <c r="J39" s="420">
        <f>I39/B31*100</f>
        <v>0.6</v>
      </c>
      <c r="K39" s="435"/>
    </row>
    <row r="40" spans="1:11">
      <c r="A40" s="418" t="s">
        <v>524</v>
      </c>
      <c r="B40" s="433">
        <v>97</v>
      </c>
      <c r="C40" s="434">
        <v>66</v>
      </c>
      <c r="D40" s="420">
        <f>C40/B31*100</f>
        <v>39.799999999999997</v>
      </c>
      <c r="E40" s="434">
        <v>20</v>
      </c>
      <c r="F40" s="420">
        <f>E40/B31*100</f>
        <v>12</v>
      </c>
      <c r="G40" s="434">
        <v>4</v>
      </c>
      <c r="H40" s="420">
        <f>G40/B31*100</f>
        <v>2.4</v>
      </c>
      <c r="I40" s="434">
        <v>1</v>
      </c>
      <c r="J40" s="420">
        <f>I40/B31*100</f>
        <v>0.6</v>
      </c>
      <c r="K40" s="435"/>
    </row>
    <row r="41" spans="1:11">
      <c r="A41" s="418" t="s">
        <v>159</v>
      </c>
      <c r="B41" s="433">
        <v>19</v>
      </c>
      <c r="C41" s="434">
        <v>16</v>
      </c>
      <c r="D41" s="420">
        <f>C41/B31*100</f>
        <v>9.6</v>
      </c>
      <c r="E41" s="434">
        <v>2</v>
      </c>
      <c r="F41" s="420">
        <f>E41/B31*100</f>
        <v>1.2</v>
      </c>
      <c r="G41" s="434">
        <v>0</v>
      </c>
      <c r="H41" s="420">
        <v>0</v>
      </c>
      <c r="I41" s="434">
        <v>0</v>
      </c>
      <c r="J41" s="420">
        <v>0</v>
      </c>
      <c r="K41" s="435"/>
    </row>
    <row r="42" spans="1:11">
      <c r="B42" s="433"/>
      <c r="C42" s="434"/>
      <c r="E42" s="434"/>
      <c r="G42" s="434"/>
      <c r="I42" s="434"/>
      <c r="K42" s="435"/>
    </row>
    <row r="43" spans="1:11">
      <c r="A43" s="418" t="s">
        <v>528</v>
      </c>
      <c r="B43" s="437">
        <v>5.3999999999999999E-2</v>
      </c>
      <c r="C43" s="434"/>
      <c r="E43" s="434"/>
      <c r="G43" s="434"/>
      <c r="I43" s="434"/>
      <c r="K43" s="435"/>
    </row>
    <row r="44" spans="1:11">
      <c r="A44" s="418" t="s">
        <v>529</v>
      </c>
      <c r="B44" s="437">
        <v>0.67700000000000005</v>
      </c>
      <c r="C44" s="434"/>
      <c r="E44" s="434"/>
      <c r="G44" s="434"/>
      <c r="I44" s="434"/>
      <c r="K44" s="435"/>
    </row>
    <row r="45" spans="1:11">
      <c r="A45" s="423"/>
      <c r="B45" s="438"/>
      <c r="C45" s="439"/>
      <c r="D45" s="425"/>
      <c r="E45" s="439"/>
      <c r="F45" s="425"/>
      <c r="G45" s="439"/>
      <c r="H45" s="425"/>
      <c r="I45" s="439"/>
      <c r="J45" s="425"/>
      <c r="K45" s="435"/>
    </row>
    <row r="47" spans="1:11">
      <c r="A47" s="417" t="s">
        <v>59</v>
      </c>
    </row>
    <row r="49" spans="1:10" ht="15.75">
      <c r="A49" s="421" t="s">
        <v>675</v>
      </c>
    </row>
    <row r="51" spans="1:10" s="414" customFormat="1" ht="20.100000000000001" customHeight="1">
      <c r="A51" s="426"/>
      <c r="B51" s="426"/>
      <c r="C51" s="931" t="s">
        <v>163</v>
      </c>
      <c r="D51" s="931"/>
      <c r="E51" s="931" t="s">
        <v>164</v>
      </c>
      <c r="F51" s="931"/>
      <c r="G51" s="931" t="s">
        <v>165</v>
      </c>
      <c r="H51" s="931"/>
      <c r="I51" s="931" t="s">
        <v>166</v>
      </c>
      <c r="J51" s="931"/>
    </row>
    <row r="52" spans="1:10" ht="31.5">
      <c r="A52" s="423"/>
      <c r="B52" s="428" t="s">
        <v>497</v>
      </c>
      <c r="C52" s="429" t="s">
        <v>410</v>
      </c>
      <c r="D52" s="430" t="s">
        <v>401</v>
      </c>
      <c r="E52" s="429" t="s">
        <v>410</v>
      </c>
      <c r="F52" s="430" t="s">
        <v>401</v>
      </c>
      <c r="G52" s="429" t="s">
        <v>410</v>
      </c>
      <c r="H52" s="430" t="s">
        <v>401</v>
      </c>
      <c r="I52" s="429" t="s">
        <v>410</v>
      </c>
      <c r="J52" s="430" t="s">
        <v>401</v>
      </c>
    </row>
    <row r="53" spans="1:10" ht="15.75">
      <c r="A53" s="421" t="s">
        <v>114</v>
      </c>
      <c r="B53" s="433">
        <v>270</v>
      </c>
      <c r="C53" s="434">
        <v>146</v>
      </c>
      <c r="D53" s="420">
        <v>54.1</v>
      </c>
      <c r="E53" s="434">
        <v>77</v>
      </c>
      <c r="F53" s="420">
        <v>28.5</v>
      </c>
      <c r="G53" s="434">
        <v>21</v>
      </c>
      <c r="H53" s="420">
        <v>7.8</v>
      </c>
      <c r="I53" s="434">
        <v>20</v>
      </c>
      <c r="J53" s="420">
        <v>7.4</v>
      </c>
    </row>
    <row r="54" spans="1:10">
      <c r="B54" s="435"/>
      <c r="C54" s="434"/>
      <c r="E54" s="434"/>
      <c r="G54" s="434"/>
      <c r="I54" s="434"/>
    </row>
    <row r="55" spans="1:10" ht="15.75">
      <c r="A55" s="421" t="s">
        <v>526</v>
      </c>
      <c r="B55" s="435"/>
      <c r="C55" s="434"/>
      <c r="E55" s="434"/>
      <c r="G55" s="434"/>
      <c r="I55" s="434"/>
    </row>
    <row r="56" spans="1:10">
      <c r="A56" s="436" t="s">
        <v>503</v>
      </c>
      <c r="B56" s="433">
        <v>50</v>
      </c>
      <c r="C56" s="434">
        <v>22</v>
      </c>
      <c r="D56" s="420">
        <f>C56/B53*100</f>
        <v>8.1</v>
      </c>
      <c r="E56" s="434">
        <v>19</v>
      </c>
      <c r="F56" s="420">
        <f>E56/B53*100</f>
        <v>7</v>
      </c>
      <c r="G56" s="434">
        <v>5</v>
      </c>
      <c r="H56" s="420">
        <f>G56/B53*100</f>
        <v>1.9</v>
      </c>
      <c r="I56" s="434">
        <v>2</v>
      </c>
      <c r="J56" s="420">
        <f>I56/B53*100</f>
        <v>0.7</v>
      </c>
    </row>
    <row r="57" spans="1:10">
      <c r="A57" s="418" t="s">
        <v>106</v>
      </c>
      <c r="B57" s="433">
        <v>120</v>
      </c>
      <c r="C57" s="434">
        <v>71</v>
      </c>
      <c r="D57" s="420">
        <f>C57/B53*100</f>
        <v>26.3</v>
      </c>
      <c r="E57" s="434">
        <v>26</v>
      </c>
      <c r="F57" s="420">
        <f>E57/B53*100</f>
        <v>9.6</v>
      </c>
      <c r="G57" s="434">
        <v>9</v>
      </c>
      <c r="H57" s="420">
        <f>G57/B53*100</f>
        <v>3.3</v>
      </c>
      <c r="I57" s="434">
        <v>12</v>
      </c>
      <c r="J57" s="420">
        <f>I57/B53*100</f>
        <v>4.4000000000000004</v>
      </c>
    </row>
    <row r="58" spans="1:10">
      <c r="A58" s="418" t="s">
        <v>157</v>
      </c>
      <c r="B58" s="433">
        <v>100</v>
      </c>
      <c r="C58" s="434">
        <v>53</v>
      </c>
      <c r="D58" s="420">
        <f>C58/B53*100</f>
        <v>19.600000000000001</v>
      </c>
      <c r="E58" s="434">
        <v>32</v>
      </c>
      <c r="F58" s="420">
        <f>E58/B53*100</f>
        <v>11.9</v>
      </c>
      <c r="G58" s="434">
        <v>7</v>
      </c>
      <c r="H58" s="420">
        <f>G58/B53*100</f>
        <v>2.6</v>
      </c>
      <c r="I58" s="434">
        <v>6</v>
      </c>
      <c r="J58" s="420">
        <f>I58/B53*100</f>
        <v>2.2000000000000002</v>
      </c>
    </row>
    <row r="59" spans="1:10" ht="15.75">
      <c r="A59" s="421"/>
      <c r="B59" s="435"/>
      <c r="C59" s="434"/>
      <c r="E59" s="434"/>
      <c r="G59" s="434"/>
      <c r="I59" s="434"/>
    </row>
    <row r="60" spans="1:10" ht="15.75">
      <c r="A60" s="421" t="s">
        <v>158</v>
      </c>
      <c r="B60" s="435"/>
      <c r="C60" s="434"/>
      <c r="E60" s="434"/>
      <c r="G60" s="434"/>
      <c r="I60" s="434"/>
    </row>
    <row r="61" spans="1:10">
      <c r="A61" s="418" t="s">
        <v>113</v>
      </c>
      <c r="B61" s="433">
        <v>76</v>
      </c>
      <c r="C61" s="434">
        <v>32</v>
      </c>
      <c r="D61" s="420">
        <f>C61/B53*100</f>
        <v>11.9</v>
      </c>
      <c r="E61" s="434">
        <v>27</v>
      </c>
      <c r="F61" s="420">
        <f>E61/B53*100</f>
        <v>10</v>
      </c>
      <c r="G61" s="434">
        <v>6</v>
      </c>
      <c r="H61" s="420">
        <f>G61/B53*100</f>
        <v>2.2000000000000002</v>
      </c>
      <c r="I61" s="434">
        <v>7</v>
      </c>
      <c r="J61" s="420">
        <f>I61/B53*100</f>
        <v>2.6</v>
      </c>
    </row>
    <row r="62" spans="1:10">
      <c r="A62" s="418" t="s">
        <v>524</v>
      </c>
      <c r="B62" s="433">
        <v>149</v>
      </c>
      <c r="C62" s="434">
        <v>86</v>
      </c>
      <c r="D62" s="420">
        <f>C62/B53*100</f>
        <v>31.9</v>
      </c>
      <c r="E62" s="434">
        <v>39</v>
      </c>
      <c r="F62" s="420">
        <f>E62/B53*100</f>
        <v>14.4</v>
      </c>
      <c r="G62" s="434">
        <v>11</v>
      </c>
      <c r="H62" s="420">
        <f>G62/B53*100</f>
        <v>4.0999999999999996</v>
      </c>
      <c r="I62" s="434">
        <v>12</v>
      </c>
      <c r="J62" s="420">
        <f>I62/B53*100</f>
        <v>4.4000000000000004</v>
      </c>
    </row>
    <row r="63" spans="1:10">
      <c r="A63" s="418" t="s">
        <v>159</v>
      </c>
      <c r="B63" s="433">
        <v>41</v>
      </c>
      <c r="C63" s="434">
        <v>25</v>
      </c>
      <c r="D63" s="420">
        <f>C63/B53*100</f>
        <v>9.3000000000000007</v>
      </c>
      <c r="E63" s="434">
        <v>10</v>
      </c>
      <c r="F63" s="420">
        <f>E63/B53*100</f>
        <v>3.7</v>
      </c>
      <c r="G63" s="434">
        <v>4</v>
      </c>
      <c r="H63" s="420">
        <f>G63/B53*100</f>
        <v>1.5</v>
      </c>
      <c r="I63" s="434">
        <v>1</v>
      </c>
      <c r="J63" s="420">
        <f>I63/B53*100</f>
        <v>0.4</v>
      </c>
    </row>
    <row r="64" spans="1:10">
      <c r="B64" s="433"/>
      <c r="C64" s="434"/>
      <c r="E64" s="434"/>
      <c r="G64" s="434"/>
      <c r="I64" s="434"/>
    </row>
    <row r="65" spans="1:12">
      <c r="A65" s="418" t="s">
        <v>388</v>
      </c>
      <c r="B65" s="437">
        <f>6/B53</f>
        <v>2.1999999999999999E-2</v>
      </c>
      <c r="C65" s="434"/>
      <c r="E65" s="434"/>
      <c r="G65" s="434"/>
      <c r="I65" s="434"/>
    </row>
    <row r="66" spans="1:12">
      <c r="A66" s="418" t="s">
        <v>530</v>
      </c>
      <c r="B66" s="437">
        <v>0.47499999999999998</v>
      </c>
      <c r="C66" s="434"/>
      <c r="E66" s="434"/>
      <c r="G66" s="434"/>
      <c r="I66" s="434"/>
    </row>
    <row r="67" spans="1:12">
      <c r="A67" s="423"/>
      <c r="B67" s="438"/>
      <c r="C67" s="439"/>
      <c r="D67" s="425"/>
      <c r="E67" s="439"/>
      <c r="F67" s="425"/>
      <c r="G67" s="439"/>
      <c r="H67" s="425"/>
      <c r="I67" s="439"/>
      <c r="J67" s="425"/>
    </row>
    <row r="68" spans="1:12">
      <c r="A68" s="61"/>
      <c r="B68" s="440"/>
      <c r="C68" s="441"/>
      <c r="D68" s="442"/>
      <c r="E68" s="441"/>
      <c r="F68" s="442"/>
      <c r="G68" s="441"/>
      <c r="H68" s="442"/>
      <c r="I68" s="441"/>
      <c r="J68" s="442"/>
    </row>
    <row r="69" spans="1:12">
      <c r="A69" s="417" t="s">
        <v>220</v>
      </c>
      <c r="B69" s="435"/>
      <c r="C69" s="434"/>
      <c r="E69" s="434"/>
      <c r="G69" s="434"/>
      <c r="I69" s="434"/>
    </row>
    <row r="70" spans="1:12">
      <c r="B70" s="435"/>
      <c r="C70" s="434"/>
      <c r="E70" s="434"/>
      <c r="G70" s="434"/>
      <c r="I70" s="434"/>
    </row>
    <row r="71" spans="1:12" ht="15.75">
      <c r="A71" s="421" t="s">
        <v>676</v>
      </c>
      <c r="B71" s="435"/>
      <c r="C71" s="434"/>
      <c r="E71" s="434"/>
      <c r="G71" s="434"/>
      <c r="I71" s="434"/>
    </row>
    <row r="72" spans="1:12">
      <c r="B72" s="435"/>
      <c r="C72" s="434"/>
      <c r="E72" s="434"/>
      <c r="G72" s="434"/>
      <c r="I72" s="434"/>
    </row>
    <row r="73" spans="1:12" s="414" customFormat="1" ht="20.100000000000001" customHeight="1">
      <c r="A73" s="426"/>
      <c r="B73" s="443"/>
      <c r="C73" s="931" t="s">
        <v>163</v>
      </c>
      <c r="D73" s="931"/>
      <c r="E73" s="931" t="s">
        <v>164</v>
      </c>
      <c r="F73" s="931"/>
      <c r="G73" s="931" t="s">
        <v>165</v>
      </c>
      <c r="H73" s="931"/>
      <c r="I73" s="931" t="s">
        <v>166</v>
      </c>
      <c r="J73" s="931"/>
    </row>
    <row r="74" spans="1:12" ht="31.5">
      <c r="A74" s="423"/>
      <c r="B74" s="428" t="s">
        <v>497</v>
      </c>
      <c r="C74" s="429" t="s">
        <v>410</v>
      </c>
      <c r="D74" s="430" t="s">
        <v>401</v>
      </c>
      <c r="E74" s="429" t="s">
        <v>410</v>
      </c>
      <c r="F74" s="430" t="s">
        <v>401</v>
      </c>
      <c r="G74" s="429" t="s">
        <v>410</v>
      </c>
      <c r="H74" s="430" t="s">
        <v>401</v>
      </c>
      <c r="I74" s="429" t="s">
        <v>410</v>
      </c>
      <c r="J74" s="430" t="s">
        <v>401</v>
      </c>
    </row>
    <row r="75" spans="1:12" ht="15.75">
      <c r="A75" s="421" t="s">
        <v>114</v>
      </c>
      <c r="B75" s="433">
        <v>267</v>
      </c>
      <c r="C75" s="434">
        <v>153</v>
      </c>
      <c r="D75" s="420">
        <v>57.3</v>
      </c>
      <c r="E75" s="434">
        <v>78</v>
      </c>
      <c r="F75" s="420">
        <v>29.2</v>
      </c>
      <c r="G75" s="434">
        <v>22</v>
      </c>
      <c r="H75" s="420">
        <v>8.1999999999999993</v>
      </c>
      <c r="I75" s="434">
        <v>13</v>
      </c>
      <c r="J75" s="420">
        <v>4.9000000000000004</v>
      </c>
    </row>
    <row r="76" spans="1:12">
      <c r="B76" s="435"/>
      <c r="C76" s="434"/>
      <c r="E76" s="434"/>
      <c r="G76" s="434"/>
      <c r="I76" s="434"/>
    </row>
    <row r="77" spans="1:12" ht="15.75">
      <c r="A77" s="421" t="s">
        <v>526</v>
      </c>
      <c r="B77" s="435"/>
      <c r="C77" s="434"/>
      <c r="E77" s="434"/>
      <c r="G77" s="434"/>
      <c r="I77" s="434"/>
    </row>
    <row r="78" spans="1:12">
      <c r="A78" s="436" t="s">
        <v>503</v>
      </c>
      <c r="B78" s="433">
        <v>55</v>
      </c>
      <c r="C78" s="434">
        <v>36</v>
      </c>
      <c r="D78" s="420">
        <f>C78/B75*100</f>
        <v>13.5</v>
      </c>
      <c r="E78" s="434">
        <v>15</v>
      </c>
      <c r="F78" s="420">
        <f>E78/B75*100</f>
        <v>5.6</v>
      </c>
      <c r="G78" s="434">
        <v>1</v>
      </c>
      <c r="H78" s="420">
        <f>G78/B75*100</f>
        <v>0.4</v>
      </c>
      <c r="I78" s="434">
        <v>3</v>
      </c>
      <c r="J78" s="420">
        <f>I78/B75*100</f>
        <v>1.1000000000000001</v>
      </c>
    </row>
    <row r="79" spans="1:12">
      <c r="A79" s="418" t="s">
        <v>106</v>
      </c>
      <c r="B79" s="433">
        <v>57</v>
      </c>
      <c r="C79" s="434">
        <v>34</v>
      </c>
      <c r="D79" s="420">
        <f>C79/B75*100</f>
        <v>12.7</v>
      </c>
      <c r="E79" s="434">
        <v>12</v>
      </c>
      <c r="F79" s="420">
        <f>E79/B75*100</f>
        <v>4.5</v>
      </c>
      <c r="G79" s="434">
        <v>9</v>
      </c>
      <c r="H79" s="420">
        <f>G79/B75*100</f>
        <v>3.4</v>
      </c>
      <c r="I79" s="434">
        <v>2</v>
      </c>
      <c r="J79" s="420">
        <f>I79/B75*100</f>
        <v>0.7</v>
      </c>
      <c r="L79" s="419"/>
    </row>
    <row r="80" spans="1:12">
      <c r="A80" s="418" t="s">
        <v>157</v>
      </c>
      <c r="B80" s="433">
        <v>155</v>
      </c>
      <c r="C80" s="434">
        <v>83</v>
      </c>
      <c r="D80" s="420">
        <f>C80/B75*100</f>
        <v>31.1</v>
      </c>
      <c r="E80" s="434">
        <v>51</v>
      </c>
      <c r="F80" s="420">
        <f>E80/B75*100</f>
        <v>19.100000000000001</v>
      </c>
      <c r="G80" s="434">
        <v>12</v>
      </c>
      <c r="H80" s="420">
        <f>G80/B75*100</f>
        <v>4.5</v>
      </c>
      <c r="I80" s="434">
        <v>8</v>
      </c>
      <c r="J80" s="420">
        <f>I80/B75*100</f>
        <v>3</v>
      </c>
    </row>
    <row r="81" spans="1:17" ht="15.75">
      <c r="A81" s="421"/>
      <c r="B81" s="435"/>
      <c r="C81" s="434"/>
      <c r="E81" s="434"/>
      <c r="G81" s="434"/>
      <c r="I81" s="434"/>
    </row>
    <row r="82" spans="1:17" ht="15.75">
      <c r="A82" s="421" t="s">
        <v>158</v>
      </c>
      <c r="B82" s="435"/>
      <c r="C82" s="434"/>
      <c r="E82" s="434"/>
      <c r="G82" s="434"/>
      <c r="I82" s="434"/>
    </row>
    <row r="83" spans="1:17">
      <c r="A83" s="418" t="s">
        <v>113</v>
      </c>
      <c r="B83" s="433">
        <v>69</v>
      </c>
      <c r="C83" s="434">
        <v>42</v>
      </c>
      <c r="D83" s="420">
        <f>C83/B75*100</f>
        <v>15.7</v>
      </c>
      <c r="E83" s="434">
        <v>19</v>
      </c>
      <c r="F83" s="420">
        <f>E83/B75*100</f>
        <v>7.1</v>
      </c>
      <c r="G83" s="434">
        <v>2</v>
      </c>
      <c r="H83" s="420">
        <f>G83/B75*100</f>
        <v>0.7</v>
      </c>
      <c r="I83" s="434">
        <v>6</v>
      </c>
      <c r="J83" s="420">
        <f>I83/B75*100</f>
        <v>2.2000000000000002</v>
      </c>
      <c r="Q83" s="418" t="s">
        <v>210</v>
      </c>
    </row>
    <row r="84" spans="1:17">
      <c r="A84" s="418" t="s">
        <v>524</v>
      </c>
      <c r="B84" s="433">
        <v>164</v>
      </c>
      <c r="C84" s="434">
        <v>94</v>
      </c>
      <c r="D84" s="420">
        <f>C84/B75*100</f>
        <v>35.200000000000003</v>
      </c>
      <c r="E84" s="434">
        <v>49</v>
      </c>
      <c r="F84" s="420">
        <f>E84/B75*100</f>
        <v>18.399999999999999</v>
      </c>
      <c r="G84" s="434">
        <v>15</v>
      </c>
      <c r="H84" s="420">
        <f>G84/B75*100</f>
        <v>5.6</v>
      </c>
      <c r="I84" s="434">
        <v>5</v>
      </c>
      <c r="J84" s="420">
        <f>I84/B75*100</f>
        <v>1.9</v>
      </c>
    </row>
    <row r="85" spans="1:17">
      <c r="A85" s="418" t="s">
        <v>159</v>
      </c>
      <c r="B85" s="433">
        <v>32</v>
      </c>
      <c r="C85" s="434">
        <v>17</v>
      </c>
      <c r="D85" s="420">
        <f>C85/B75*100</f>
        <v>6.4</v>
      </c>
      <c r="E85" s="434">
        <v>8</v>
      </c>
      <c r="F85" s="420">
        <f>E85/B75*100</f>
        <v>3</v>
      </c>
      <c r="G85" s="434">
        <v>5</v>
      </c>
      <c r="H85" s="420">
        <f>G85/B75*100</f>
        <v>1.9</v>
      </c>
      <c r="I85" s="434">
        <v>2</v>
      </c>
      <c r="J85" s="420">
        <f>I85/B75*100</f>
        <v>0.7</v>
      </c>
    </row>
    <row r="86" spans="1:17">
      <c r="B86" s="433"/>
      <c r="C86" s="434"/>
      <c r="E86" s="434"/>
      <c r="G86" s="434"/>
      <c r="I86" s="434"/>
    </row>
    <row r="87" spans="1:17">
      <c r="A87" s="418" t="s">
        <v>390</v>
      </c>
      <c r="B87" s="437">
        <v>4.0000000000000001E-3</v>
      </c>
      <c r="C87" s="434"/>
      <c r="E87" s="434"/>
      <c r="G87" s="434"/>
      <c r="I87" s="434"/>
    </row>
    <row r="88" spans="1:17">
      <c r="A88" s="418" t="s">
        <v>445</v>
      </c>
      <c r="B88" s="437">
        <v>0.48099999999999998</v>
      </c>
      <c r="C88" s="434"/>
      <c r="E88" s="434"/>
      <c r="G88" s="434"/>
      <c r="I88" s="434"/>
    </row>
    <row r="89" spans="1:17">
      <c r="A89" s="423"/>
      <c r="B89" s="438"/>
      <c r="C89" s="439"/>
      <c r="D89" s="425"/>
      <c r="E89" s="439"/>
      <c r="F89" s="425"/>
      <c r="G89" s="439"/>
      <c r="H89" s="425"/>
      <c r="I89" s="439"/>
      <c r="J89" s="425"/>
    </row>
    <row r="90" spans="1:17">
      <c r="A90" s="61"/>
      <c r="B90" s="440"/>
      <c r="C90" s="441"/>
      <c r="D90" s="442"/>
      <c r="E90" s="441"/>
      <c r="F90" s="442"/>
      <c r="G90" s="441"/>
      <c r="H90" s="442"/>
      <c r="I90" s="441"/>
      <c r="J90" s="442"/>
    </row>
    <row r="91" spans="1:17">
      <c r="A91" s="417" t="s">
        <v>69</v>
      </c>
      <c r="B91" s="435"/>
      <c r="C91" s="434"/>
      <c r="E91" s="434"/>
      <c r="G91" s="434"/>
      <c r="I91" s="434"/>
    </row>
    <row r="92" spans="1:17">
      <c r="B92" s="435"/>
      <c r="C92" s="434"/>
      <c r="E92" s="434"/>
      <c r="G92" s="434"/>
      <c r="I92" s="434"/>
    </row>
    <row r="93" spans="1:17" ht="15.75">
      <c r="A93" s="421" t="s">
        <v>677</v>
      </c>
      <c r="B93" s="435"/>
      <c r="C93" s="434"/>
      <c r="E93" s="434"/>
      <c r="G93" s="434"/>
      <c r="I93" s="434"/>
    </row>
    <row r="94" spans="1:17">
      <c r="B94" s="435"/>
      <c r="C94" s="434"/>
      <c r="E94" s="434"/>
      <c r="G94" s="434"/>
      <c r="I94" s="434"/>
    </row>
    <row r="95" spans="1:17" ht="15.75">
      <c r="A95" s="444" t="s">
        <v>678</v>
      </c>
      <c r="B95" s="435"/>
      <c r="C95" s="434"/>
      <c r="E95" s="434"/>
      <c r="G95" s="434"/>
      <c r="I95" s="434"/>
    </row>
    <row r="96" spans="1:17">
      <c r="B96" s="435"/>
      <c r="C96" s="434"/>
      <c r="E96" s="434"/>
      <c r="G96" s="434"/>
      <c r="I96" s="434"/>
    </row>
    <row r="97" spans="1:10" s="414" customFormat="1" ht="20.100000000000001" customHeight="1">
      <c r="A97" s="426"/>
      <c r="B97" s="443"/>
      <c r="C97" s="931" t="s">
        <v>163</v>
      </c>
      <c r="D97" s="931"/>
      <c r="E97" s="931" t="s">
        <v>164</v>
      </c>
      <c r="F97" s="931"/>
      <c r="G97" s="931" t="s">
        <v>165</v>
      </c>
      <c r="H97" s="931"/>
      <c r="I97" s="931" t="s">
        <v>166</v>
      </c>
      <c r="J97" s="931"/>
    </row>
    <row r="98" spans="1:10" ht="31.5">
      <c r="A98" s="423"/>
      <c r="B98" s="428" t="s">
        <v>497</v>
      </c>
      <c r="C98" s="429" t="s">
        <v>410</v>
      </c>
      <c r="D98" s="430" t="s">
        <v>401</v>
      </c>
      <c r="E98" s="429" t="s">
        <v>410</v>
      </c>
      <c r="F98" s="430" t="s">
        <v>401</v>
      </c>
      <c r="G98" s="429" t="s">
        <v>410</v>
      </c>
      <c r="H98" s="430" t="s">
        <v>401</v>
      </c>
      <c r="I98" s="429" t="s">
        <v>410</v>
      </c>
      <c r="J98" s="430" t="s">
        <v>401</v>
      </c>
    </row>
    <row r="99" spans="1:10" ht="15.75">
      <c r="A99" s="421" t="s">
        <v>114</v>
      </c>
      <c r="B99" s="433">
        <v>272</v>
      </c>
      <c r="C99" s="434">
        <v>202</v>
      </c>
      <c r="D99" s="420">
        <v>74.3</v>
      </c>
      <c r="E99" s="434">
        <v>47</v>
      </c>
      <c r="F99" s="420">
        <v>17.3</v>
      </c>
      <c r="G99" s="434">
        <v>14</v>
      </c>
      <c r="H99" s="420">
        <v>5.0999999999999996</v>
      </c>
      <c r="I99" s="434">
        <v>2</v>
      </c>
      <c r="J99" s="420">
        <v>0.7</v>
      </c>
    </row>
    <row r="100" spans="1:10">
      <c r="B100" s="435"/>
      <c r="C100" s="434"/>
      <c r="E100" s="434"/>
      <c r="G100" s="434"/>
      <c r="I100" s="434"/>
    </row>
    <row r="101" spans="1:10" ht="15.75">
      <c r="A101" s="421" t="s">
        <v>526</v>
      </c>
      <c r="B101" s="435"/>
      <c r="C101" s="434"/>
      <c r="E101" s="434"/>
      <c r="G101" s="434"/>
      <c r="I101" s="434"/>
    </row>
    <row r="102" spans="1:10">
      <c r="A102" s="436" t="s">
        <v>503</v>
      </c>
      <c r="B102" s="433">
        <v>56</v>
      </c>
      <c r="C102" s="434">
        <v>42</v>
      </c>
      <c r="D102" s="420">
        <f>C102/B99*100</f>
        <v>15.4</v>
      </c>
      <c r="E102" s="434">
        <v>11</v>
      </c>
      <c r="F102" s="420">
        <f>E102/B99*100</f>
        <v>4</v>
      </c>
      <c r="G102" s="434">
        <v>3</v>
      </c>
      <c r="H102" s="420">
        <f>G102/B99*100</f>
        <v>1.1000000000000001</v>
      </c>
      <c r="I102" s="434">
        <v>0</v>
      </c>
      <c r="J102" s="420">
        <v>0</v>
      </c>
    </row>
    <row r="103" spans="1:10">
      <c r="A103" s="418" t="s">
        <v>106</v>
      </c>
      <c r="B103" s="433">
        <v>92</v>
      </c>
      <c r="C103" s="434">
        <v>73</v>
      </c>
      <c r="D103" s="420">
        <f>C103/B99*100</f>
        <v>26.8</v>
      </c>
      <c r="E103" s="434">
        <v>13</v>
      </c>
      <c r="F103" s="420">
        <f>E103/B99*100</f>
        <v>4.8</v>
      </c>
      <c r="G103" s="434">
        <v>4</v>
      </c>
      <c r="H103" s="420">
        <f>G103/B99*100</f>
        <v>1.5</v>
      </c>
      <c r="I103" s="434">
        <v>1</v>
      </c>
      <c r="J103" s="420">
        <f>I103/B99*100</f>
        <v>0.4</v>
      </c>
    </row>
    <row r="104" spans="1:10">
      <c r="A104" s="418" t="s">
        <v>157</v>
      </c>
      <c r="B104" s="433">
        <v>124</v>
      </c>
      <c r="C104" s="434">
        <v>87</v>
      </c>
      <c r="D104" s="420">
        <f>C104/B99*100</f>
        <v>32</v>
      </c>
      <c r="E104" s="434">
        <v>23</v>
      </c>
      <c r="F104" s="420">
        <f>E104/B99*100</f>
        <v>8.5</v>
      </c>
      <c r="G104" s="434">
        <v>7</v>
      </c>
      <c r="H104" s="420">
        <f>G104/B99*100</f>
        <v>2.6</v>
      </c>
      <c r="I104" s="434">
        <v>1</v>
      </c>
      <c r="J104" s="420">
        <f>I104/B99*100</f>
        <v>0.4</v>
      </c>
    </row>
    <row r="105" spans="1:10" ht="15.75">
      <c r="A105" s="421"/>
      <c r="B105" s="435"/>
      <c r="C105" s="434"/>
      <c r="E105" s="434"/>
      <c r="G105" s="434"/>
      <c r="I105" s="434"/>
    </row>
    <row r="106" spans="1:10" ht="15.75">
      <c r="A106" s="421" t="s">
        <v>158</v>
      </c>
      <c r="B106" s="435"/>
      <c r="C106" s="434"/>
      <c r="E106" s="434"/>
      <c r="G106" s="434"/>
      <c r="I106" s="434"/>
    </row>
    <row r="107" spans="1:10">
      <c r="A107" s="418" t="s">
        <v>113</v>
      </c>
      <c r="B107" s="433">
        <v>82</v>
      </c>
      <c r="C107" s="434">
        <v>51</v>
      </c>
      <c r="D107" s="420">
        <f>C107/B99*100</f>
        <v>18.8</v>
      </c>
      <c r="E107" s="434">
        <v>23</v>
      </c>
      <c r="F107" s="420">
        <f>E107/B99*100</f>
        <v>8.5</v>
      </c>
      <c r="G107" s="434">
        <v>3</v>
      </c>
      <c r="H107" s="420">
        <f>G107/B99*100</f>
        <v>1.1000000000000001</v>
      </c>
      <c r="I107" s="434">
        <v>1</v>
      </c>
      <c r="J107" s="420">
        <f>I107/B99*100</f>
        <v>0.4</v>
      </c>
    </row>
    <row r="108" spans="1:10">
      <c r="A108" s="418" t="s">
        <v>524</v>
      </c>
      <c r="B108" s="433">
        <v>156</v>
      </c>
      <c r="C108" s="434">
        <v>122</v>
      </c>
      <c r="D108" s="420">
        <f>C108/B99*100</f>
        <v>44.9</v>
      </c>
      <c r="E108" s="434">
        <v>21</v>
      </c>
      <c r="F108" s="420">
        <f>E108/B99*100</f>
        <v>7.7</v>
      </c>
      <c r="G108" s="434">
        <v>9</v>
      </c>
      <c r="H108" s="420">
        <f>G108/B99*100</f>
        <v>3.3</v>
      </c>
      <c r="I108" s="434">
        <v>1</v>
      </c>
      <c r="J108" s="420">
        <f>I108/B99*100</f>
        <v>0.4</v>
      </c>
    </row>
    <row r="109" spans="1:10">
      <c r="A109" s="418" t="s">
        <v>159</v>
      </c>
      <c r="B109" s="433">
        <v>32</v>
      </c>
      <c r="C109" s="434">
        <v>27</v>
      </c>
      <c r="D109" s="420">
        <f>C109/B99*100</f>
        <v>9.9</v>
      </c>
      <c r="E109" s="434">
        <v>3</v>
      </c>
      <c r="F109" s="420">
        <f>E109/B99*100</f>
        <v>1.1000000000000001</v>
      </c>
      <c r="G109" s="434">
        <v>2</v>
      </c>
      <c r="H109" s="420">
        <f>G109/B99*100</f>
        <v>0.7</v>
      </c>
      <c r="I109" s="434">
        <v>0</v>
      </c>
      <c r="J109" s="420">
        <v>0</v>
      </c>
    </row>
    <row r="110" spans="1:10">
      <c r="B110" s="433"/>
      <c r="C110" s="434"/>
      <c r="E110" s="434"/>
      <c r="G110" s="434"/>
      <c r="I110" s="434"/>
    </row>
    <row r="111" spans="1:10">
      <c r="A111" s="418" t="s">
        <v>391</v>
      </c>
      <c r="B111" s="437">
        <v>2.1999999999999999E-2</v>
      </c>
      <c r="C111" s="434"/>
      <c r="E111" s="434"/>
      <c r="G111" s="434"/>
      <c r="I111" s="434"/>
    </row>
    <row r="112" spans="1:10">
      <c r="A112" s="418" t="s">
        <v>444</v>
      </c>
      <c r="B112" s="437">
        <v>0.47099999999999997</v>
      </c>
      <c r="C112" s="434"/>
      <c r="E112" s="434"/>
      <c r="G112" s="434"/>
      <c r="I112" s="434"/>
    </row>
    <row r="113" spans="1:12">
      <c r="A113" s="423"/>
      <c r="B113" s="438"/>
      <c r="C113" s="439"/>
      <c r="D113" s="425"/>
      <c r="E113" s="439"/>
      <c r="F113" s="425"/>
      <c r="G113" s="439"/>
      <c r="H113" s="425"/>
      <c r="I113" s="439"/>
      <c r="J113" s="425"/>
    </row>
    <row r="114" spans="1:12">
      <c r="A114" s="61"/>
      <c r="B114" s="440"/>
      <c r="C114" s="441"/>
      <c r="D114" s="442"/>
      <c r="E114" s="441"/>
      <c r="F114" s="442"/>
      <c r="G114" s="441"/>
      <c r="H114" s="442"/>
      <c r="I114" s="441"/>
      <c r="J114" s="442"/>
    </row>
    <row r="115" spans="1:12">
      <c r="A115" s="445" t="s">
        <v>221</v>
      </c>
      <c r="B115" s="435"/>
      <c r="C115" s="434"/>
      <c r="E115" s="434"/>
      <c r="G115" s="434"/>
      <c r="I115" s="434"/>
    </row>
    <row r="116" spans="1:12">
      <c r="B116" s="435"/>
      <c r="C116" s="434"/>
      <c r="E116" s="434"/>
      <c r="G116" s="434"/>
      <c r="I116" s="434"/>
    </row>
    <row r="117" spans="1:12" s="414" customFormat="1" ht="20.100000000000001" customHeight="1">
      <c r="A117" s="426"/>
      <c r="B117" s="443"/>
      <c r="C117" s="931" t="s">
        <v>163</v>
      </c>
      <c r="D117" s="931"/>
      <c r="E117" s="931" t="s">
        <v>164</v>
      </c>
      <c r="F117" s="931"/>
      <c r="G117" s="931" t="s">
        <v>165</v>
      </c>
      <c r="H117" s="931"/>
      <c r="I117" s="931" t="s">
        <v>166</v>
      </c>
      <c r="J117" s="931"/>
    </row>
    <row r="118" spans="1:12" ht="31.5">
      <c r="A118" s="423"/>
      <c r="B118" s="428" t="s">
        <v>497</v>
      </c>
      <c r="C118" s="429" t="s">
        <v>410</v>
      </c>
      <c r="D118" s="430" t="s">
        <v>401</v>
      </c>
      <c r="E118" s="429" t="s">
        <v>410</v>
      </c>
      <c r="F118" s="430" t="s">
        <v>401</v>
      </c>
      <c r="G118" s="429" t="s">
        <v>410</v>
      </c>
      <c r="H118" s="430" t="s">
        <v>401</v>
      </c>
      <c r="I118" s="429" t="s">
        <v>410</v>
      </c>
      <c r="J118" s="430" t="s">
        <v>401</v>
      </c>
    </row>
    <row r="119" spans="1:12" ht="18.95" customHeight="1">
      <c r="A119" s="421" t="s">
        <v>114</v>
      </c>
      <c r="B119" s="433">
        <v>281</v>
      </c>
      <c r="C119" s="434">
        <v>195</v>
      </c>
      <c r="D119" s="420">
        <v>69.400000000000006</v>
      </c>
      <c r="E119" s="434">
        <v>57</v>
      </c>
      <c r="F119" s="420">
        <v>20.3</v>
      </c>
      <c r="G119" s="434">
        <v>23</v>
      </c>
      <c r="H119" s="420">
        <v>8.1999999999999993</v>
      </c>
      <c r="I119" s="434">
        <v>2</v>
      </c>
      <c r="J119" s="420">
        <v>0.7</v>
      </c>
    </row>
    <row r="120" spans="1:12">
      <c r="B120" s="435"/>
      <c r="E120" s="434"/>
      <c r="G120" s="434"/>
      <c r="I120" s="434"/>
    </row>
    <row r="121" spans="1:12" ht="15.75">
      <c r="A121" s="421" t="s">
        <v>526</v>
      </c>
      <c r="B121" s="435"/>
      <c r="C121" s="434"/>
      <c r="E121" s="434"/>
      <c r="G121" s="434"/>
      <c r="I121" s="434"/>
    </row>
    <row r="122" spans="1:12">
      <c r="A122" s="436" t="s">
        <v>503</v>
      </c>
      <c r="B122" s="433">
        <v>58</v>
      </c>
      <c r="C122" s="434">
        <v>40</v>
      </c>
      <c r="D122" s="420">
        <f>C122/B119*100</f>
        <v>14.2</v>
      </c>
      <c r="E122" s="434">
        <v>14</v>
      </c>
      <c r="F122" s="420">
        <f>E122/B119*100</f>
        <v>5</v>
      </c>
      <c r="G122" s="434">
        <v>4</v>
      </c>
      <c r="H122" s="420">
        <f>G122/B119*100</f>
        <v>1.4</v>
      </c>
      <c r="I122" s="434">
        <v>0</v>
      </c>
      <c r="J122" s="420">
        <v>0</v>
      </c>
      <c r="L122" s="446"/>
    </row>
    <row r="123" spans="1:12">
      <c r="A123" s="418" t="s">
        <v>106</v>
      </c>
      <c r="B123" s="433">
        <v>95</v>
      </c>
      <c r="C123" s="434">
        <v>70</v>
      </c>
      <c r="D123" s="420">
        <f>C123/B119*100</f>
        <v>24.9</v>
      </c>
      <c r="E123" s="434">
        <v>18</v>
      </c>
      <c r="F123" s="420">
        <f>E123/B119*100</f>
        <v>6.4</v>
      </c>
      <c r="G123" s="434">
        <v>6</v>
      </c>
      <c r="H123" s="420">
        <f>G123/B119*100</f>
        <v>2.1</v>
      </c>
      <c r="I123" s="434">
        <v>1</v>
      </c>
      <c r="J123" s="420">
        <f>I123/B119*100</f>
        <v>0.4</v>
      </c>
    </row>
    <row r="124" spans="1:12">
      <c r="A124" s="418" t="s">
        <v>157</v>
      </c>
      <c r="B124" s="433">
        <v>128</v>
      </c>
      <c r="C124" s="434">
        <v>85</v>
      </c>
      <c r="D124" s="420">
        <f>C124/B119*100</f>
        <v>30.2</v>
      </c>
      <c r="E124" s="434">
        <v>25</v>
      </c>
      <c r="F124" s="420">
        <f>E124/B119*100</f>
        <v>8.9</v>
      </c>
      <c r="G124" s="434">
        <v>13</v>
      </c>
      <c r="H124" s="420">
        <f>G124/B119*100</f>
        <v>4.5999999999999996</v>
      </c>
      <c r="I124" s="434">
        <v>1</v>
      </c>
      <c r="J124" s="420">
        <f>I124/B119*100</f>
        <v>0.4</v>
      </c>
    </row>
    <row r="125" spans="1:12" ht="15.75">
      <c r="A125" s="421"/>
      <c r="B125" s="435"/>
      <c r="C125" s="434"/>
      <c r="E125" s="434"/>
      <c r="G125" s="434"/>
      <c r="I125" s="434"/>
    </row>
    <row r="126" spans="1:12" ht="15.75">
      <c r="A126" s="421" t="s">
        <v>158</v>
      </c>
      <c r="B126" s="435"/>
      <c r="C126" s="434"/>
      <c r="E126" s="434"/>
      <c r="G126" s="434"/>
      <c r="I126" s="434"/>
    </row>
    <row r="127" spans="1:12">
      <c r="A127" s="418" t="s">
        <v>113</v>
      </c>
      <c r="B127" s="433">
        <v>85</v>
      </c>
      <c r="C127" s="434">
        <v>51</v>
      </c>
      <c r="D127" s="420">
        <f>C127/B119*100</f>
        <v>18.100000000000001</v>
      </c>
      <c r="E127" s="434">
        <v>24</v>
      </c>
      <c r="F127" s="420">
        <f>E127/B119*100</f>
        <v>8.5</v>
      </c>
      <c r="G127" s="434">
        <v>6</v>
      </c>
      <c r="H127" s="420">
        <f>G127/B119*100</f>
        <v>2.1</v>
      </c>
      <c r="I127" s="434">
        <v>2</v>
      </c>
      <c r="J127" s="420">
        <f>I127/B119*100</f>
        <v>0.7</v>
      </c>
    </row>
    <row r="128" spans="1:12">
      <c r="A128" s="418" t="s">
        <v>524</v>
      </c>
      <c r="B128" s="433">
        <v>158</v>
      </c>
      <c r="C128" s="434">
        <v>112</v>
      </c>
      <c r="D128" s="420">
        <f>C128/B119*100</f>
        <v>39.9</v>
      </c>
      <c r="E128" s="434">
        <v>29</v>
      </c>
      <c r="F128" s="420">
        <f>E128/B119*100</f>
        <v>10.3</v>
      </c>
      <c r="G128" s="434">
        <v>15</v>
      </c>
      <c r="H128" s="420">
        <f>G128/B119*100</f>
        <v>5.3</v>
      </c>
      <c r="I128" s="434">
        <v>0</v>
      </c>
      <c r="J128" s="420">
        <f>I128/B119*100</f>
        <v>0</v>
      </c>
    </row>
    <row r="129" spans="1:10">
      <c r="A129" s="418" t="s">
        <v>159</v>
      </c>
      <c r="B129" s="433">
        <v>35</v>
      </c>
      <c r="C129" s="434">
        <v>29</v>
      </c>
      <c r="D129" s="420">
        <f>C129/B119*100</f>
        <v>10.3</v>
      </c>
      <c r="E129" s="434">
        <v>4</v>
      </c>
      <c r="F129" s="420">
        <f>E129/B119*100</f>
        <v>1.4</v>
      </c>
      <c r="G129" s="434">
        <v>2</v>
      </c>
      <c r="H129" s="420">
        <f>G129/B119*100</f>
        <v>0.7</v>
      </c>
      <c r="I129" s="434">
        <v>0</v>
      </c>
      <c r="J129" s="420">
        <v>0</v>
      </c>
    </row>
    <row r="130" spans="1:10">
      <c r="B130" s="433"/>
      <c r="C130" s="434"/>
      <c r="E130" s="434"/>
      <c r="G130" s="434"/>
      <c r="I130" s="434"/>
    </row>
    <row r="131" spans="1:10">
      <c r="A131" s="418" t="s">
        <v>392</v>
      </c>
      <c r="B131" s="437">
        <v>1.4E-2</v>
      </c>
      <c r="C131" s="434"/>
      <c r="E131" s="434"/>
      <c r="G131" s="434"/>
      <c r="I131" s="434"/>
    </row>
    <row r="132" spans="1:10">
      <c r="A132" s="418" t="s">
        <v>531</v>
      </c>
      <c r="B132" s="437">
        <v>0.45300000000000001</v>
      </c>
      <c r="C132" s="434"/>
      <c r="E132" s="434"/>
      <c r="G132" s="434" t="s">
        <v>217</v>
      </c>
      <c r="I132" s="434"/>
    </row>
    <row r="133" spans="1:10">
      <c r="A133" s="423"/>
      <c r="B133" s="438"/>
      <c r="C133" s="439"/>
      <c r="D133" s="425"/>
      <c r="E133" s="439"/>
      <c r="F133" s="425"/>
      <c r="G133" s="439"/>
      <c r="H133" s="425"/>
      <c r="I133" s="439"/>
      <c r="J133" s="425"/>
    </row>
    <row r="134" spans="1:10">
      <c r="A134" s="61"/>
      <c r="B134" s="440"/>
      <c r="C134" s="441"/>
      <c r="D134" s="442"/>
      <c r="E134" s="441"/>
      <c r="F134" s="442"/>
      <c r="G134" s="441"/>
      <c r="H134" s="442"/>
      <c r="I134" s="441"/>
      <c r="J134" s="442"/>
    </row>
    <row r="135" spans="1:10">
      <c r="A135" s="417" t="s">
        <v>76</v>
      </c>
      <c r="B135" s="435"/>
      <c r="C135" s="434"/>
      <c r="E135" s="434"/>
      <c r="G135" s="434"/>
      <c r="I135" s="434"/>
    </row>
    <row r="136" spans="1:10">
      <c r="B136" s="435"/>
      <c r="C136" s="434"/>
      <c r="E136" s="434"/>
      <c r="G136" s="434"/>
      <c r="I136" s="434"/>
    </row>
    <row r="137" spans="1:10" ht="15.75">
      <c r="A137" s="421" t="s">
        <v>679</v>
      </c>
      <c r="B137" s="435"/>
      <c r="C137" s="434"/>
      <c r="E137" s="434"/>
      <c r="G137" s="434"/>
      <c r="I137" s="434"/>
    </row>
    <row r="138" spans="1:10">
      <c r="B138" s="435"/>
      <c r="C138" s="434"/>
      <c r="E138" s="434"/>
      <c r="G138" s="434"/>
      <c r="I138" s="434"/>
    </row>
    <row r="139" spans="1:10" s="414" customFormat="1" ht="20.100000000000001" customHeight="1">
      <c r="A139" s="426"/>
      <c r="B139" s="443"/>
      <c r="C139" s="931" t="s">
        <v>163</v>
      </c>
      <c r="D139" s="931"/>
      <c r="E139" s="931" t="s">
        <v>164</v>
      </c>
      <c r="F139" s="931"/>
      <c r="G139" s="931" t="s">
        <v>165</v>
      </c>
      <c r="H139" s="931"/>
      <c r="I139" s="931" t="s">
        <v>166</v>
      </c>
      <c r="J139" s="931"/>
    </row>
    <row r="140" spans="1:10" ht="31.5">
      <c r="A140" s="423"/>
      <c r="B140" s="428" t="s">
        <v>497</v>
      </c>
      <c r="C140" s="429" t="s">
        <v>410</v>
      </c>
      <c r="D140" s="430" t="s">
        <v>401</v>
      </c>
      <c r="E140" s="429" t="s">
        <v>410</v>
      </c>
      <c r="F140" s="430" t="s">
        <v>401</v>
      </c>
      <c r="G140" s="429" t="s">
        <v>410</v>
      </c>
      <c r="H140" s="430" t="s">
        <v>401</v>
      </c>
      <c r="I140" s="429" t="s">
        <v>410</v>
      </c>
      <c r="J140" s="430" t="s">
        <v>401</v>
      </c>
    </row>
    <row r="141" spans="1:10" ht="15.75">
      <c r="A141" s="421" t="s">
        <v>114</v>
      </c>
      <c r="B141" s="433">
        <v>77</v>
      </c>
      <c r="C141" s="434">
        <v>61</v>
      </c>
      <c r="D141" s="420">
        <v>79.2</v>
      </c>
      <c r="E141" s="434">
        <v>12</v>
      </c>
      <c r="F141" s="420">
        <v>15.6</v>
      </c>
      <c r="G141" s="434">
        <v>3</v>
      </c>
      <c r="H141" s="420">
        <v>3.9</v>
      </c>
      <c r="I141" s="434">
        <v>1</v>
      </c>
      <c r="J141" s="420">
        <v>1.3</v>
      </c>
    </row>
    <row r="142" spans="1:10">
      <c r="B142" s="435"/>
      <c r="C142" s="434"/>
      <c r="E142" s="434"/>
      <c r="G142" s="434"/>
      <c r="I142" s="434"/>
    </row>
    <row r="143" spans="1:10" ht="15.75">
      <c r="A143" s="421" t="s">
        <v>526</v>
      </c>
      <c r="B143" s="435"/>
      <c r="C143" s="434"/>
      <c r="E143" s="434"/>
      <c r="G143" s="434"/>
      <c r="I143" s="434"/>
    </row>
    <row r="144" spans="1:10">
      <c r="A144" s="436" t="s">
        <v>503</v>
      </c>
      <c r="B144" s="433">
        <v>6</v>
      </c>
      <c r="C144" s="434">
        <v>5</v>
      </c>
      <c r="D144" s="420">
        <f>C144/B141*100</f>
        <v>6.5</v>
      </c>
      <c r="E144" s="434">
        <v>1</v>
      </c>
      <c r="F144" s="420">
        <f>E144/B141*100</f>
        <v>1.3</v>
      </c>
      <c r="G144" s="434">
        <v>0</v>
      </c>
      <c r="H144" s="420">
        <v>0</v>
      </c>
      <c r="I144" s="434">
        <v>0</v>
      </c>
      <c r="J144" s="420">
        <v>0</v>
      </c>
    </row>
    <row r="145" spans="1:15">
      <c r="A145" s="418" t="s">
        <v>106</v>
      </c>
      <c r="B145" s="433">
        <v>51</v>
      </c>
      <c r="C145" s="434">
        <v>43</v>
      </c>
      <c r="D145" s="420">
        <f>C145/B141*100</f>
        <v>55.8</v>
      </c>
      <c r="E145" s="434">
        <v>5</v>
      </c>
      <c r="F145" s="420">
        <f>E145/B141*100</f>
        <v>6.5</v>
      </c>
      <c r="G145" s="434">
        <v>2</v>
      </c>
      <c r="H145" s="420">
        <f>G145/B141*100</f>
        <v>2.6</v>
      </c>
      <c r="I145" s="434">
        <v>1</v>
      </c>
    </row>
    <row r="146" spans="1:15">
      <c r="A146" s="418" t="s">
        <v>157</v>
      </c>
      <c r="B146" s="433">
        <v>20</v>
      </c>
      <c r="C146" s="434">
        <v>13</v>
      </c>
      <c r="D146" s="420">
        <f>C146/B141*100</f>
        <v>16.899999999999999</v>
      </c>
      <c r="E146" s="434">
        <v>6</v>
      </c>
      <c r="F146" s="420">
        <f>E146/B141*100</f>
        <v>7.8</v>
      </c>
      <c r="G146" s="434">
        <v>1</v>
      </c>
      <c r="H146" s="420">
        <f>G146/B141*100</f>
        <v>1.3</v>
      </c>
      <c r="I146" s="434">
        <v>0</v>
      </c>
      <c r="J146" s="420">
        <v>0</v>
      </c>
    </row>
    <row r="147" spans="1:15" ht="15.75">
      <c r="A147" s="421"/>
      <c r="B147" s="435"/>
      <c r="C147" s="434"/>
      <c r="E147" s="434"/>
      <c r="G147" s="434"/>
      <c r="I147" s="434"/>
    </row>
    <row r="148" spans="1:15" ht="15.75">
      <c r="A148" s="421" t="s">
        <v>158</v>
      </c>
      <c r="B148" s="435"/>
      <c r="C148" s="434"/>
      <c r="E148" s="434"/>
      <c r="G148" s="434"/>
      <c r="I148" s="434"/>
    </row>
    <row r="149" spans="1:15">
      <c r="A149" s="418" t="s">
        <v>113</v>
      </c>
      <c r="B149" s="433">
        <v>24</v>
      </c>
      <c r="C149" s="434">
        <v>20</v>
      </c>
      <c r="D149" s="420">
        <f>C149/B141*100</f>
        <v>26</v>
      </c>
      <c r="E149" s="434">
        <v>3</v>
      </c>
      <c r="F149" s="420">
        <f>E149/B141*100</f>
        <v>3.9</v>
      </c>
      <c r="G149" s="434">
        <v>0</v>
      </c>
      <c r="H149" s="420">
        <v>0</v>
      </c>
      <c r="I149" s="434">
        <v>1</v>
      </c>
      <c r="J149" s="420">
        <f>I149/B141*100</f>
        <v>1.3</v>
      </c>
      <c r="O149" s="419"/>
    </row>
    <row r="150" spans="1:15">
      <c r="A150" s="418" t="s">
        <v>524</v>
      </c>
      <c r="B150" s="433">
        <v>41</v>
      </c>
      <c r="C150" s="434">
        <v>32</v>
      </c>
      <c r="D150" s="420">
        <f>C150/B141*100</f>
        <v>41.6</v>
      </c>
      <c r="E150" s="434">
        <v>7</v>
      </c>
      <c r="F150" s="420">
        <f>E150/B141*100</f>
        <v>9.1</v>
      </c>
      <c r="G150" s="434">
        <v>2</v>
      </c>
      <c r="H150" s="420">
        <f>G150/B141*100</f>
        <v>2.6</v>
      </c>
      <c r="I150" s="434">
        <v>0</v>
      </c>
      <c r="J150" s="420">
        <v>0</v>
      </c>
    </row>
    <row r="151" spans="1:15">
      <c r="A151" s="418" t="s">
        <v>159</v>
      </c>
      <c r="B151" s="433">
        <v>12</v>
      </c>
      <c r="C151" s="434">
        <v>9</v>
      </c>
      <c r="D151" s="420">
        <f>C151/B141*100</f>
        <v>11.7</v>
      </c>
      <c r="E151" s="434">
        <v>2</v>
      </c>
      <c r="F151" s="420">
        <f>E151/B141*100</f>
        <v>2.6</v>
      </c>
      <c r="G151" s="434">
        <v>1</v>
      </c>
      <c r="H151" s="420">
        <f>G151/B141*100</f>
        <v>1.3</v>
      </c>
      <c r="I151" s="434">
        <v>0</v>
      </c>
      <c r="J151" s="420">
        <v>0</v>
      </c>
    </row>
    <row r="152" spans="1:15">
      <c r="B152" s="433"/>
      <c r="C152" s="434"/>
      <c r="E152" s="434"/>
      <c r="G152" s="434"/>
      <c r="I152" s="434"/>
    </row>
    <row r="153" spans="1:15">
      <c r="A153" s="418" t="s">
        <v>532</v>
      </c>
      <c r="B153" s="437">
        <v>0</v>
      </c>
      <c r="C153" s="434"/>
      <c r="E153" s="434"/>
      <c r="G153" s="434"/>
      <c r="I153" s="434"/>
    </row>
    <row r="154" spans="1:15">
      <c r="A154" s="418" t="s">
        <v>406</v>
      </c>
      <c r="B154" s="437">
        <v>0.85</v>
      </c>
      <c r="C154" s="434"/>
      <c r="E154" s="434"/>
      <c r="G154" s="434"/>
      <c r="I154" s="434"/>
    </row>
    <row r="155" spans="1:15">
      <c r="A155" s="423"/>
      <c r="B155" s="438"/>
      <c r="C155" s="439"/>
      <c r="D155" s="425"/>
      <c r="E155" s="439"/>
      <c r="F155" s="425"/>
      <c r="G155" s="439"/>
      <c r="H155" s="425"/>
      <c r="I155" s="439"/>
      <c r="J155" s="425"/>
    </row>
    <row r="157" spans="1:15" ht="15.75">
      <c r="A157" s="421" t="s">
        <v>102</v>
      </c>
      <c r="B157" s="421"/>
      <c r="C157" s="447"/>
      <c r="D157" s="448"/>
    </row>
    <row r="158" spans="1:15">
      <c r="A158" s="418" t="s">
        <v>107</v>
      </c>
    </row>
    <row r="159" spans="1:15">
      <c r="A159" s="449" t="s">
        <v>402</v>
      </c>
    </row>
    <row r="161" spans="1:3">
      <c r="A161" s="450"/>
      <c r="B161" s="450"/>
      <c r="C161" s="451"/>
    </row>
  </sheetData>
  <mergeCells count="28">
    <mergeCell ref="C139:D139"/>
    <mergeCell ref="E139:F139"/>
    <mergeCell ref="G139:H139"/>
    <mergeCell ref="I139:J139"/>
    <mergeCell ref="C97:D97"/>
    <mergeCell ref="E97:F97"/>
    <mergeCell ref="G97:H97"/>
    <mergeCell ref="I97:J97"/>
    <mergeCell ref="C117:D117"/>
    <mergeCell ref="E117:F117"/>
    <mergeCell ref="G117:H117"/>
    <mergeCell ref="I117:J117"/>
    <mergeCell ref="C51:D51"/>
    <mergeCell ref="E51:F51"/>
    <mergeCell ref="G51:H51"/>
    <mergeCell ref="I51:J51"/>
    <mergeCell ref="C73:D73"/>
    <mergeCell ref="E73:F73"/>
    <mergeCell ref="G73:H73"/>
    <mergeCell ref="I73:J73"/>
    <mergeCell ref="C7:D7"/>
    <mergeCell ref="E7:F7"/>
    <mergeCell ref="G7:H7"/>
    <mergeCell ref="I7:J7"/>
    <mergeCell ref="C29:D29"/>
    <mergeCell ref="E29:F29"/>
    <mergeCell ref="G29:H29"/>
    <mergeCell ref="I29:J29"/>
  </mergeCells>
  <pageMargins left="0.7" right="0.7"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vt:i4>
      </vt:variant>
    </vt:vector>
  </HeadingPairs>
  <TitlesOfParts>
    <vt:vector size="21" baseType="lpstr">
      <vt:lpstr>CONTENTS</vt:lpstr>
      <vt:lpstr>NOTES &amp; DEFINITIONS</vt:lpstr>
      <vt:lpstr>SAMPLING &amp; ANALYSIS</vt:lpstr>
      <vt:lpstr>QUESTIONS</vt:lpstr>
      <vt:lpstr>RESPONSE RATES REGION</vt:lpstr>
      <vt:lpstr>RESPONDENTS</vt:lpstr>
      <vt:lpstr>DECEASED</vt:lpstr>
      <vt:lpstr>OVERALL QUALITY</vt:lpstr>
      <vt:lpstr>QUALITY OF CARE (3mth)</vt:lpstr>
      <vt:lpstr>DIGNITY &amp; RESPECT (3mth)</vt:lpstr>
      <vt:lpstr>COORDINATION OF CARE (3mth)</vt:lpstr>
      <vt:lpstr>RELIEF OF PAIN (3mth)</vt:lpstr>
      <vt:lpstr>SUPPORT FOR CARER (3mth)</vt:lpstr>
      <vt:lpstr>PATIENT NEEDS &amp; PREFS (3mth)</vt:lpstr>
      <vt:lpstr>PRIORITIES (3 mth)</vt:lpstr>
      <vt:lpstr>OVERALL CARE (2 day)</vt:lpstr>
      <vt:lpstr>DIGNITY &amp; RESPECT (2 day)</vt:lpstr>
      <vt:lpstr>PATIENT CARE (2day)</vt:lpstr>
      <vt:lpstr>SUPPORT FOR CARER(2day)</vt:lpstr>
      <vt:lpstr>COMMUNICATION (2 day)</vt:lpstr>
      <vt:lpstr>'DIGNITY &amp; RESPECT (3mth)'!x__MailEndCompose</vt:lpstr>
    </vt:vector>
  </TitlesOfParts>
  <Company>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smithl4</dc:creator>
  <cp:lastModifiedBy>Joanna Hathaway</cp:lastModifiedBy>
  <dcterms:created xsi:type="dcterms:W3CDTF">2015-06-12T09:16:11Z</dcterms:created>
  <dcterms:modified xsi:type="dcterms:W3CDTF">2020-09-14T22:28:02Z</dcterms:modified>
  <cp:contentStatus/>
</cp:coreProperties>
</file>